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635" firstSheet="1" activeTab="1"/>
  </bookViews>
  <sheets>
    <sheet name="Year" sheetId="1" state="hidden" r:id="rId1"/>
    <sheet name="3" sheetId="2" r:id="rId2"/>
    <sheet name="4" sheetId="3" r:id="rId3"/>
    <sheet name="5" sheetId="4" r:id="rId4"/>
    <sheet name="6" sheetId="5" r:id="rId5"/>
    <sheet name="7" sheetId="6" r:id="rId6"/>
    <sheet name="©" sheetId="7" state="hidden" r:id="rId7"/>
  </sheets>
  <definedNames>
    <definedName name="event_dates">'Year'!$Y$10:$Y$300</definedName>
    <definedName name="events">'Year'!$Z$10:$Z$300</definedName>
    <definedName name="_xlnm.Print_Area" localSheetId="0">'Year'!$A$6:$Z$44</definedName>
    <definedName name="valuevx">42.314159</definedName>
  </definedNames>
  <calcPr fullCalcOnLoad="1"/>
</workbook>
</file>

<file path=xl/comments1.xml><?xml version="1.0" encoding="utf-8"?>
<comments xmlns="http://schemas.openxmlformats.org/spreadsheetml/2006/main">
  <authors>
    <author>Jon</author>
  </authors>
  <commentList>
    <comment ref="Z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<sst xmlns="http://schemas.openxmlformats.org/spreadsheetml/2006/main" count="498" uniqueCount="155">
  <si>
    <t>Vertex42™ Calendar Template</t>
  </si>
  <si>
    <t>http://www.vertex42.com/calendars/perpetual-calendar.html</t>
  </si>
  <si>
    <t>© 2005-2011 Vertex42 LLC</t>
  </si>
  <si>
    <t>Year</t>
  </si>
  <si>
    <t>Month</t>
  </si>
  <si>
    <t>Start Day</t>
  </si>
  <si>
    <t>Calendar Title</t>
  </si>
  <si>
    <t>1:Sun, 2:Mon</t>
  </si>
  <si>
    <t>Note: The monthly calendars only show the first 2 holidays/events per day from the list below. You will need to add other events manually.</t>
  </si>
  <si>
    <t>Date</t>
  </si>
  <si>
    <t>Event or Holiday</t>
  </si>
  <si>
    <t>Taxes Due</t>
  </si>
  <si>
    <t>Daylight Savings</t>
  </si>
  <si>
    <t>Admin Assistants Day</t>
  </si>
  <si>
    <t>Easter</t>
  </si>
  <si>
    <t>Chinese New Year</t>
  </si>
  <si>
    <t>Thanksgiving</t>
  </si>
  <si>
    <t>ML King Day</t>
  </si>
  <si>
    <t>Mother's Day</t>
  </si>
  <si>
    <t>Father's Day</t>
  </si>
  <si>
    <t>Labor Day</t>
  </si>
  <si>
    <t>President's Day</t>
  </si>
  <si>
    <t>Columbus Day</t>
  </si>
  <si>
    <t>Memorial Day</t>
  </si>
  <si>
    <t>April Fool's Day</t>
  </si>
  <si>
    <t>Christmas Day</t>
  </si>
  <si>
    <t>Christmas Eve</t>
  </si>
  <si>
    <t>Halloween</t>
  </si>
  <si>
    <t>Independence Day</t>
  </si>
  <si>
    <t>New Year's Day</t>
  </si>
  <si>
    <t>New Year's Eve</t>
  </si>
  <si>
    <t>St. Patrick's Day</t>
  </si>
  <si>
    <t>Valentines Day</t>
  </si>
  <si>
    <t>Veterans Day</t>
  </si>
  <si>
    <t>Patriot Day</t>
  </si>
  <si>
    <t>Kwanzaa Begins</t>
  </si>
  <si>
    <t>[42]</t>
  </si>
  <si>
    <t>Official Start</t>
  </si>
  <si>
    <t>http://www.vertex42.com/calendars/</t>
  </si>
  <si>
    <t>© 2011 Vertex42 LLC</t>
  </si>
  <si>
    <t/>
  </si>
  <si>
    <t>Teacher Day</t>
  </si>
  <si>
    <t>3:00 pm Weights</t>
  </si>
  <si>
    <t>Foundamentals</t>
  </si>
  <si>
    <t>No School</t>
  </si>
  <si>
    <t>Notes</t>
  </si>
  <si>
    <t>"Tradition…Passion…Honor"</t>
  </si>
  <si>
    <t>Morning of Champions</t>
  </si>
  <si>
    <t>Workout 6:30 am</t>
  </si>
  <si>
    <t>One Hour Delay</t>
  </si>
  <si>
    <t>QB Club Mtg. 6:00 pm</t>
  </si>
  <si>
    <t>Snow Make Up Day</t>
  </si>
  <si>
    <t>3:00 PM Weights</t>
  </si>
  <si>
    <t>AVON FOOTBALL</t>
  </si>
  <si>
    <t>Spring Call-Out</t>
  </si>
  <si>
    <t>Meeting 6:30 PM</t>
  </si>
  <si>
    <t>IFCA State Clinic</t>
  </si>
  <si>
    <t>IFCA Coaches Clinic</t>
  </si>
  <si>
    <t xml:space="preserve">QB Club Mtg. </t>
  </si>
  <si>
    <t>SPRING BREAK</t>
  </si>
  <si>
    <t xml:space="preserve"> Weights 10:00-11:30 AM</t>
  </si>
  <si>
    <t>3:00-4:30 pm</t>
  </si>
  <si>
    <t xml:space="preserve">College Day 6:00 pm </t>
  </si>
  <si>
    <t>Avon Football Field</t>
  </si>
  <si>
    <t>QBC Mtg. 6:00 PM</t>
  </si>
  <si>
    <t>Frosh Mini-Camp</t>
  </si>
  <si>
    <t>3:15 - 5:00</t>
  </si>
  <si>
    <t>Frosh Parent Mtg 5:00</t>
  </si>
  <si>
    <t>NO SCHOOL</t>
  </si>
  <si>
    <t>Last Day of School</t>
  </si>
  <si>
    <t>Teacher Records Day</t>
  </si>
  <si>
    <t>Weights/Conditioning</t>
  </si>
  <si>
    <t>7:30 9:30 am</t>
  </si>
  <si>
    <t>Football Skills &amp; Drills</t>
  </si>
  <si>
    <t>Outback Luncheon</t>
  </si>
  <si>
    <t>6:00-8:30 pm</t>
  </si>
  <si>
    <t>11:00 AM - 1:00 PM</t>
  </si>
  <si>
    <t>Pro Pads - 1</t>
  </si>
  <si>
    <t>Pro Pads - 2</t>
  </si>
  <si>
    <t>Pro Pads - 3</t>
  </si>
  <si>
    <t>Pro Pads - 4</t>
  </si>
  <si>
    <t>Pro Pads - 5</t>
  </si>
  <si>
    <t>Pro Pads - 6</t>
  </si>
  <si>
    <t>Pro Pads - 7</t>
  </si>
  <si>
    <t>Pro Pads - 8</t>
  </si>
  <si>
    <t>Moratorium Week</t>
  </si>
  <si>
    <t>Weights/Running</t>
  </si>
  <si>
    <t>North/South All-Star</t>
  </si>
  <si>
    <t xml:space="preserve">Game @ North Central </t>
  </si>
  <si>
    <t>Avon Youth Football</t>
  </si>
  <si>
    <t>Camp 5:30 - 9:00 pm</t>
  </si>
  <si>
    <t>QBC Mtg. 6:00 pm</t>
  </si>
  <si>
    <t>Avon Football</t>
  </si>
  <si>
    <t>HS Team Camp</t>
  </si>
  <si>
    <t>Camp 5:00 - 9:00 pm</t>
  </si>
  <si>
    <t>5:00 - 9:00 pm</t>
  </si>
  <si>
    <t>Work Night 6-8 pm</t>
  </si>
  <si>
    <t>Pro Pads - 9</t>
  </si>
  <si>
    <t>Pro Pads - 10</t>
  </si>
  <si>
    <t>Pro Pads - 11</t>
  </si>
  <si>
    <t>Pro Pads - 12</t>
  </si>
  <si>
    <t>Senior Day Leadership</t>
  </si>
  <si>
    <t>Equipment Issue</t>
  </si>
  <si>
    <t>Coach Bombei's House</t>
  </si>
  <si>
    <t>Golf Outing</t>
  </si>
  <si>
    <t>Pay for Player Pack &amp; AHS</t>
  </si>
  <si>
    <t>10:00 - 2:00 PM</t>
  </si>
  <si>
    <t>Deer Creek</t>
  </si>
  <si>
    <t>Program Support Fee</t>
  </si>
  <si>
    <t>Coaches Outing</t>
  </si>
  <si>
    <t>First Day Of</t>
  </si>
  <si>
    <t>School</t>
  </si>
  <si>
    <t>Vertex42 Calendar Template</t>
  </si>
  <si>
    <t>© 2009 Vertex42 LLC</t>
  </si>
  <si>
    <t xml:space="preserve">QBC Mattress </t>
  </si>
  <si>
    <t>Fund Raiser</t>
  </si>
  <si>
    <t>AHS Physical Night</t>
  </si>
  <si>
    <t>No Pads</t>
  </si>
  <si>
    <t>Skill SOS @ Avon HS</t>
  </si>
  <si>
    <t>Big Skill SOS @ AHS</t>
  </si>
  <si>
    <t>4:30-6:00 pm</t>
  </si>
  <si>
    <t>Mattress Fund Raiser Mtg.</t>
  </si>
  <si>
    <t>3:30-5:00 pm</t>
  </si>
  <si>
    <t xml:space="preserve">USA Football </t>
  </si>
  <si>
    <t>Regional Camp</t>
  </si>
  <si>
    <t>Colts Complex</t>
  </si>
  <si>
    <t xml:space="preserve">(5:45-9:30 PM) </t>
  </si>
  <si>
    <t>6:15 am Football</t>
  </si>
  <si>
    <t>HCC Track Meet (H)</t>
  </si>
  <si>
    <t>AMSN/AMSS Track (H)</t>
  </si>
  <si>
    <t xml:space="preserve"> Football Installation</t>
  </si>
  <si>
    <t>5:30 pm - 6:45 pm</t>
  </si>
  <si>
    <t>College Day Prep</t>
  </si>
  <si>
    <t>Boys State Track</t>
  </si>
  <si>
    <t xml:space="preserve">AHS Commencement </t>
  </si>
  <si>
    <t>Team Dodgeball</t>
  </si>
  <si>
    <t>Fieldhouse 7:30 pm</t>
  </si>
  <si>
    <t>Team Volleyball</t>
  </si>
  <si>
    <t>Payment Deadline</t>
  </si>
  <si>
    <t xml:space="preserve">UIndy Team Camp </t>
  </si>
  <si>
    <t>10:00-11:30 am</t>
  </si>
  <si>
    <t>Peterson &amp; Martindale</t>
  </si>
  <si>
    <t>7on7 MHS 12 noon</t>
  </si>
  <si>
    <t>Adrenlin Fundraiser</t>
  </si>
  <si>
    <t>Blitz Day 12 noon - 3pm</t>
  </si>
  <si>
    <t>Senior Leadership Mtg.</t>
  </si>
  <si>
    <t>Coach Bless' House</t>
  </si>
  <si>
    <t>Adrenlin FR Cards</t>
  </si>
  <si>
    <t>Sunday</t>
  </si>
  <si>
    <t>Monday</t>
  </si>
  <si>
    <t>Tuesday</t>
  </si>
  <si>
    <t>Wednesday</t>
  </si>
  <si>
    <t>Thursday</t>
  </si>
  <si>
    <t>Friday</t>
  </si>
  <si>
    <t>Saturday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</si>
</sst>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mmmm\ yyyy"/>
    <numFmt numFmtId="169" formatCode="d"/>
    <numFmt numFmtId="170" formatCode="[$-409]h:mm\ AM/PM;@"/>
    <numFmt numFmtId="171" formatCode="[$-409]d\-mmm;@"/>
    <numFmt numFmtId="172" formatCode="[$-C0A]d\-mmm;@"/>
  </numFmts>
  <fonts count="77">
    <font>
      <sz val="10"/>
      <name val="Arial"/>
      <family val="2"/>
    </font>
    <font>
      <sz val="11"/>
      <name val="Times New Roman"/>
      <family val="1"/>
    </font>
    <font>
      <sz val="8"/>
      <name val="Arial"/>
      <family val="2"/>
    </font>
    <font>
      <b/>
      <sz val="18"/>
      <name val="Arial"/>
      <family val="2"/>
    </font>
    <font>
      <sz val="36"/>
      <color indexed="60"/>
      <name val="Arial"/>
      <family val="2"/>
    </font>
    <font>
      <b/>
      <sz val="12"/>
      <color indexed="9"/>
      <name val="Arial"/>
      <family val="2"/>
    </font>
    <font>
      <b/>
      <sz val="14"/>
      <name val="Arial"/>
      <family val="2"/>
    </font>
    <font>
      <sz val="10"/>
      <name val="Arial Narrow"/>
      <family val="2"/>
    </font>
    <font>
      <b/>
      <sz val="10"/>
      <name val="Arial Narrow"/>
      <family val="2"/>
    </font>
    <font>
      <b/>
      <sz val="11"/>
      <name val="Arial"/>
      <family val="2"/>
    </font>
    <font>
      <b/>
      <i/>
      <sz val="16"/>
      <name val="Arial"/>
      <family val="2"/>
    </font>
    <font>
      <sz val="10"/>
      <color indexed="9"/>
      <name val="Arial Narrow"/>
      <family val="2"/>
    </font>
    <font>
      <u val="single"/>
      <sz val="8"/>
      <color indexed="12"/>
      <name val="Arial"/>
      <family val="2"/>
    </font>
    <font>
      <b/>
      <sz val="9"/>
      <name val="Arial Narrow"/>
      <family val="2"/>
    </font>
    <font>
      <b/>
      <u val="single"/>
      <sz val="14"/>
      <name val="Arial Narrow"/>
      <family val="2"/>
    </font>
    <font>
      <b/>
      <sz val="11"/>
      <name val="Arial Narrow"/>
      <family val="2"/>
    </font>
    <font>
      <sz val="11"/>
      <name val="Arial Narrow"/>
      <family val="2"/>
    </font>
    <font>
      <b/>
      <sz val="8"/>
      <name val="Arial Narrow"/>
      <family val="2"/>
    </font>
    <font>
      <b/>
      <i/>
      <sz val="10"/>
      <name val="Arial Narrow"/>
      <family val="2"/>
    </font>
    <font>
      <sz val="9"/>
      <name val="Arial Narrow"/>
      <family val="2"/>
    </font>
    <font>
      <sz val="12"/>
      <name val="Arial Narrow"/>
      <family val="2"/>
    </font>
    <font>
      <i/>
      <sz val="10"/>
      <name val="Arial Narrow"/>
      <family val="2"/>
    </font>
    <font>
      <b/>
      <sz val="12"/>
      <name val="Arial Narrow"/>
      <family val="2"/>
    </font>
    <font>
      <b/>
      <i/>
      <sz val="8"/>
      <name val="Arial"/>
      <family val="2"/>
    </font>
    <font>
      <b/>
      <sz val="16"/>
      <color indexed="9"/>
      <name val="Arial"/>
      <family val="2"/>
    </font>
    <font>
      <b/>
      <sz val="10"/>
      <name val="Verdana"/>
      <family val="2"/>
    </font>
    <font>
      <sz val="10"/>
      <name val="Verdana"/>
      <family val="2"/>
    </font>
    <font>
      <i/>
      <sz val="8"/>
      <name val="Arial"/>
      <family val="2"/>
    </font>
    <font>
      <b/>
      <sz val="12"/>
      <name val="Arial"/>
      <family val="2"/>
    </font>
    <font>
      <b/>
      <sz val="28"/>
      <color indexed="60"/>
      <name val="Arial"/>
      <family val="2"/>
    </font>
    <font>
      <sz val="9"/>
      <name val="Arial"/>
      <family val="2"/>
    </font>
    <font>
      <sz val="6"/>
      <color indexed="9"/>
      <name val="Arial"/>
      <family val="2"/>
    </font>
    <font>
      <sz val="8"/>
      <name val="Verdana"/>
      <family val="2"/>
    </font>
    <font>
      <b/>
      <sz val="11"/>
      <color indexed="60"/>
      <name val="Arial"/>
      <family val="2"/>
    </font>
    <font>
      <u val="single"/>
      <sz val="10"/>
      <color indexed="36"/>
      <name val="Arial"/>
      <family val="2"/>
    </font>
    <font>
      <u val="single"/>
      <sz val="10"/>
      <color indexed="12"/>
      <name val="Tahoma"/>
      <family val="2"/>
    </font>
    <font>
      <b/>
      <u val="single"/>
      <sz val="8"/>
      <name val="Tahoma"/>
      <family val="2"/>
    </font>
    <font>
      <sz val="8"/>
      <name val="Tahoma"/>
      <family val="2"/>
    </font>
    <font>
      <b/>
      <sz val="8"/>
      <name val="Tahoma"/>
      <family val="2"/>
    </font>
    <font>
      <b/>
      <sz val="8"/>
      <color indexed="10"/>
      <name val="Tahoma"/>
      <family val="2"/>
    </font>
    <font>
      <sz val="8"/>
      <color indexed="10"/>
      <name val="Tahoma"/>
      <family val="2"/>
    </font>
    <font>
      <i/>
      <sz val="8"/>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indexed="5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3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56">
    <xf numFmtId="0" fontId="0" fillId="0" borderId="0" xfId="0" applyAlignment="1">
      <alignment/>
    </xf>
    <xf numFmtId="0" fontId="0" fillId="0" borderId="0" xfId="0" applyAlignment="1">
      <alignment vertical="center"/>
    </xf>
    <xf numFmtId="0" fontId="2" fillId="0" borderId="0" xfId="0" applyFont="1" applyAlignment="1">
      <alignment vertical="center"/>
    </xf>
    <xf numFmtId="169" fontId="6" fillId="0" borderId="10" xfId="0" applyNumberFormat="1" applyFont="1" applyFill="1" applyBorder="1" applyAlignment="1">
      <alignment horizontal="center" vertical="center"/>
    </xf>
    <xf numFmtId="0" fontId="7" fillId="0" borderId="11" xfId="0" applyNumberFormat="1" applyFont="1" applyFill="1" applyBorder="1" applyAlignment="1">
      <alignment horizontal="left" vertical="center"/>
    </xf>
    <xf numFmtId="0" fontId="7" fillId="33" borderId="11" xfId="0" applyNumberFormat="1" applyFont="1" applyFill="1" applyBorder="1" applyAlignment="1">
      <alignment horizontal="left" vertical="center"/>
    </xf>
    <xf numFmtId="0" fontId="9" fillId="0" borderId="10" xfId="0" applyFont="1" applyFill="1" applyBorder="1" applyAlignment="1">
      <alignment vertical="top"/>
    </xf>
    <xf numFmtId="0" fontId="0" fillId="0" borderId="12"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xf>
    <xf numFmtId="0" fontId="10"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1" xfId="0" applyFont="1" applyFill="1" applyBorder="1" applyAlignment="1">
      <alignment/>
    </xf>
    <xf numFmtId="0" fontId="2" fillId="0" borderId="16" xfId="0" applyFont="1" applyFill="1" applyBorder="1" applyAlignment="1">
      <alignment/>
    </xf>
    <xf numFmtId="0" fontId="7" fillId="34" borderId="11"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14" fillId="0" borderId="11" xfId="0" applyNumberFormat="1" applyFont="1" applyFill="1" applyBorder="1" applyAlignment="1">
      <alignment horizontal="left" vertical="center"/>
    </xf>
    <xf numFmtId="0" fontId="8" fillId="0" borderId="11" xfId="0" applyNumberFormat="1" applyFont="1" applyFill="1" applyBorder="1" applyAlignment="1">
      <alignment horizontal="center" vertical="center"/>
    </xf>
    <xf numFmtId="0" fontId="19" fillId="0" borderId="11" xfId="0" applyNumberFormat="1" applyFont="1" applyFill="1" applyBorder="1" applyAlignment="1">
      <alignment horizontal="left" vertical="center"/>
    </xf>
    <xf numFmtId="0" fontId="8" fillId="33" borderId="11" xfId="0" applyNumberFormat="1" applyFont="1" applyFill="1" applyBorder="1" applyAlignment="1">
      <alignment horizontal="left" vertical="center"/>
    </xf>
    <xf numFmtId="0" fontId="7" fillId="0" borderId="11" xfId="0" applyNumberFormat="1" applyFont="1" applyFill="1" applyBorder="1" applyAlignment="1">
      <alignment horizontal="center" vertical="center"/>
    </xf>
    <xf numFmtId="0" fontId="23" fillId="0" borderId="0" xfId="0" applyFont="1" applyFill="1" applyBorder="1" applyAlignment="1">
      <alignment/>
    </xf>
    <xf numFmtId="0" fontId="0" fillId="35" borderId="0" xfId="0" applyFill="1" applyAlignment="1">
      <alignment/>
    </xf>
    <xf numFmtId="0" fontId="27" fillId="35" borderId="0" xfId="0" applyFont="1" applyFill="1" applyAlignment="1">
      <alignment/>
    </xf>
    <xf numFmtId="0" fontId="0" fillId="0" borderId="0" xfId="0" applyFont="1" applyAlignment="1">
      <alignment/>
    </xf>
    <xf numFmtId="0" fontId="30" fillId="35" borderId="17" xfId="0" applyFont="1" applyFill="1" applyBorder="1" applyAlignment="1">
      <alignment horizontal="center"/>
    </xf>
    <xf numFmtId="0" fontId="30" fillId="35" borderId="18" xfId="0" applyFont="1" applyFill="1" applyBorder="1" applyAlignment="1">
      <alignment horizontal="center"/>
    </xf>
    <xf numFmtId="0" fontId="30" fillId="35" borderId="19" xfId="0" applyFont="1" applyFill="1" applyBorder="1" applyAlignment="1">
      <alignment horizontal="center"/>
    </xf>
    <xf numFmtId="169" fontId="30" fillId="0" borderId="20" xfId="0" applyNumberFormat="1" applyFont="1" applyBorder="1" applyAlignment="1">
      <alignment horizontal="center"/>
    </xf>
    <xf numFmtId="0" fontId="31" fillId="0" borderId="0" xfId="0" applyFont="1" applyAlignment="1">
      <alignment/>
    </xf>
    <xf numFmtId="0" fontId="30" fillId="35" borderId="21" xfId="0" applyFont="1" applyFill="1" applyBorder="1" applyAlignment="1">
      <alignment horizontal="center"/>
    </xf>
    <xf numFmtId="0" fontId="30" fillId="35" borderId="0" xfId="0" applyFont="1" applyFill="1" applyBorder="1" applyAlignment="1">
      <alignment horizontal="center"/>
    </xf>
    <xf numFmtId="0" fontId="30" fillId="35" borderId="22" xfId="0" applyFont="1" applyFill="1" applyBorder="1" applyAlignment="1">
      <alignment horizontal="center"/>
    </xf>
    <xf numFmtId="0" fontId="0" fillId="0" borderId="0" xfId="0" applyAlignment="1">
      <alignment horizontal="right"/>
    </xf>
    <xf numFmtId="0" fontId="2" fillId="35" borderId="12" xfId="0" applyFont="1" applyFill="1" applyBorder="1" applyAlignment="1">
      <alignment horizontal="right"/>
    </xf>
    <xf numFmtId="0" fontId="0" fillId="0" borderId="0" xfId="0" applyFont="1" applyFill="1" applyBorder="1" applyAlignment="1">
      <alignment/>
    </xf>
    <xf numFmtId="0" fontId="33" fillId="36" borderId="0" xfId="0" applyFont="1" applyFill="1" applyBorder="1" applyAlignment="1">
      <alignment vertical="center"/>
    </xf>
    <xf numFmtId="171" fontId="0" fillId="0" borderId="23" xfId="0" applyNumberFormat="1" applyFont="1" applyFill="1" applyBorder="1" applyAlignment="1">
      <alignment horizontal="left"/>
    </xf>
    <xf numFmtId="0" fontId="0" fillId="0" borderId="23" xfId="0" applyFont="1" applyBorder="1" applyAlignment="1">
      <alignment/>
    </xf>
    <xf numFmtId="0" fontId="0" fillId="0" borderId="18" xfId="0" applyFont="1" applyBorder="1" applyAlignment="1">
      <alignment/>
    </xf>
    <xf numFmtId="0" fontId="0" fillId="0" borderId="18" xfId="0" applyFont="1" applyFill="1" applyBorder="1" applyAlignment="1">
      <alignment/>
    </xf>
    <xf numFmtId="172" fontId="0" fillId="0" borderId="0" xfId="0" applyNumberFormat="1" applyFont="1" applyFill="1" applyBorder="1" applyAlignment="1">
      <alignment horizontal="left"/>
    </xf>
    <xf numFmtId="0" fontId="8" fillId="33" borderId="16" xfId="0" applyNumberFormat="1" applyFont="1" applyFill="1" applyBorder="1" applyAlignment="1">
      <alignment horizontal="center" vertical="center"/>
    </xf>
    <xf numFmtId="0" fontId="8" fillId="33" borderId="13" xfId="0" applyNumberFormat="1" applyFont="1" applyFill="1" applyBorder="1" applyAlignment="1">
      <alignment horizontal="left" vertical="center"/>
    </xf>
    <xf numFmtId="0" fontId="13" fillId="0" borderId="11" xfId="0" applyNumberFormat="1" applyFont="1" applyFill="1" applyBorder="1" applyAlignment="1">
      <alignment horizontal="left" vertical="center"/>
    </xf>
    <xf numFmtId="0" fontId="12" fillId="0" borderId="0" xfId="53" applyFont="1" applyFill="1" applyBorder="1" applyAlignment="1" applyProtection="1">
      <alignment horizontal="left"/>
      <protection/>
    </xf>
    <xf numFmtId="0" fontId="2" fillId="0" borderId="24" xfId="0" applyFont="1" applyFill="1" applyBorder="1" applyAlignment="1">
      <alignment horizontal="right"/>
    </xf>
    <xf numFmtId="168" fontId="5" fillId="37" borderId="17" xfId="0" applyNumberFormat="1" applyFont="1" applyFill="1" applyBorder="1" applyAlignment="1">
      <alignment horizontal="center" vertical="center"/>
    </xf>
    <xf numFmtId="168" fontId="5" fillId="37" borderId="18" xfId="0" applyNumberFormat="1" applyFont="1" applyFill="1" applyBorder="1" applyAlignment="1">
      <alignment horizontal="center" vertical="center"/>
    </xf>
    <xf numFmtId="168" fontId="5" fillId="37" borderId="19" xfId="0" applyNumberFormat="1" applyFont="1" applyFill="1" applyBorder="1" applyAlignment="1">
      <alignment horizontal="center" vertical="center"/>
    </xf>
    <xf numFmtId="0" fontId="29" fillId="0" borderId="15" xfId="0" applyFont="1" applyFill="1" applyBorder="1" applyAlignment="1">
      <alignment horizontal="center"/>
    </xf>
    <xf numFmtId="0" fontId="26" fillId="0" borderId="25" xfId="0" applyFont="1" applyFill="1" applyBorder="1" applyAlignment="1">
      <alignment horizont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27" fillId="35" borderId="13" xfId="0" applyFont="1" applyFill="1" applyBorder="1" applyAlignment="1">
      <alignment horizontal="left"/>
    </xf>
    <xf numFmtId="0" fontId="27" fillId="35" borderId="0" xfId="0" applyFont="1" applyFill="1" applyAlignment="1">
      <alignment horizontal="left"/>
    </xf>
    <xf numFmtId="0" fontId="0" fillId="0" borderId="25" xfId="0" applyFont="1" applyFill="1" applyBorder="1" applyAlignment="1">
      <alignment horizontal="left"/>
    </xf>
    <xf numFmtId="0" fontId="0" fillId="0" borderId="26" xfId="0" applyFill="1" applyBorder="1" applyAlignment="1">
      <alignment horizontal="left"/>
    </xf>
    <xf numFmtId="0" fontId="0" fillId="0" borderId="27" xfId="0" applyFill="1" applyBorder="1" applyAlignment="1">
      <alignment horizontal="left"/>
    </xf>
    <xf numFmtId="0" fontId="28" fillId="0" borderId="0" xfId="0" applyFont="1" applyAlignment="1">
      <alignment horizontal="left"/>
    </xf>
    <xf numFmtId="0" fontId="24" fillId="37" borderId="15" xfId="0" applyFont="1" applyFill="1" applyBorder="1" applyAlignment="1" applyProtection="1">
      <alignment horizontal="left" vertical="center"/>
      <protection/>
    </xf>
    <xf numFmtId="0" fontId="12" fillId="35" borderId="12" xfId="53" applyFont="1" applyFill="1" applyBorder="1" applyAlignment="1" applyProtection="1">
      <alignment horizontal="left"/>
      <protection/>
    </xf>
    <xf numFmtId="0" fontId="25" fillId="35" borderId="0" xfId="0" applyFont="1" applyFill="1" applyAlignment="1">
      <alignment horizontal="center"/>
    </xf>
    <xf numFmtId="0" fontId="25" fillId="35" borderId="15" xfId="0" applyFont="1" applyFill="1" applyBorder="1" applyAlignment="1">
      <alignment horizontal="center"/>
    </xf>
    <xf numFmtId="0" fontId="32" fillId="35" borderId="0" xfId="0" applyFont="1" applyFill="1" applyAlignment="1">
      <alignment horizontal="center"/>
    </xf>
    <xf numFmtId="0" fontId="25" fillId="35" borderId="15" xfId="0" applyFont="1" applyFill="1" applyBorder="1" applyAlignment="1">
      <alignment horizontal="left"/>
    </xf>
    <xf numFmtId="0" fontId="7" fillId="0" borderId="13"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2" fillId="0" borderId="0" xfId="0" applyFont="1" applyFill="1" applyBorder="1" applyAlignment="1">
      <alignment horizontal="right"/>
    </xf>
    <xf numFmtId="0" fontId="2" fillId="0" borderId="16" xfId="0" applyFont="1" applyFill="1" applyBorder="1" applyAlignment="1">
      <alignment horizontal="right"/>
    </xf>
    <xf numFmtId="0" fontId="7" fillId="0" borderId="14"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xf>
    <xf numFmtId="0" fontId="12" fillId="0" borderId="15" xfId="53" applyFont="1" applyFill="1" applyBorder="1" applyAlignment="1" applyProtection="1">
      <alignment horizontal="right"/>
      <protection/>
    </xf>
    <xf numFmtId="0" fontId="12" fillId="0" borderId="29" xfId="53" applyFont="1" applyFill="1" applyBorder="1" applyAlignment="1" applyProtection="1">
      <alignment horizontal="right"/>
      <protection/>
    </xf>
    <xf numFmtId="169" fontId="7" fillId="0" borderId="13"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7" fillId="33" borderId="16" xfId="0" applyNumberFormat="1" applyFont="1" applyFill="1" applyBorder="1" applyAlignment="1">
      <alignment horizontal="center" vertical="center"/>
    </xf>
    <xf numFmtId="169" fontId="8" fillId="0" borderId="13" xfId="0" applyNumberFormat="1" applyFont="1" applyFill="1" applyBorder="1" applyAlignment="1">
      <alignment horizontal="center" vertical="center"/>
    </xf>
    <xf numFmtId="0" fontId="8" fillId="0" borderId="16" xfId="0" applyNumberFormat="1" applyFont="1" applyFill="1" applyBorder="1" applyAlignment="1">
      <alignment horizontal="center" vertical="center"/>
    </xf>
    <xf numFmtId="169" fontId="8" fillId="33" borderId="13" xfId="0" applyNumberFormat="1" applyFont="1" applyFill="1" applyBorder="1" applyAlignment="1">
      <alignment horizontal="center" vertical="center"/>
    </xf>
    <xf numFmtId="0" fontId="8" fillId="33" borderId="16" xfId="0" applyNumberFormat="1" applyFont="1" applyFill="1" applyBorder="1" applyAlignment="1">
      <alignment horizontal="center" vertical="center"/>
    </xf>
    <xf numFmtId="0" fontId="8" fillId="33" borderId="13" xfId="0" applyNumberFormat="1" applyFont="1" applyFill="1" applyBorder="1" applyAlignment="1">
      <alignment horizontal="center" vertical="center"/>
    </xf>
    <xf numFmtId="0" fontId="21" fillId="34" borderId="13"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0" fontId="21" fillId="33" borderId="13" xfId="0" applyNumberFormat="1" applyFont="1" applyFill="1" applyBorder="1" applyAlignment="1">
      <alignment horizontal="center" vertical="center"/>
    </xf>
    <xf numFmtId="0" fontId="21" fillId="33" borderId="16"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7" fillId="34" borderId="13"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5" fillId="37" borderId="26" xfId="0" applyFont="1" applyFill="1" applyBorder="1" applyAlignment="1">
      <alignment horizontal="center" vertical="center"/>
    </xf>
    <xf numFmtId="0" fontId="5" fillId="37" borderId="27" xfId="0" applyFont="1" applyFill="1" applyBorder="1" applyAlignment="1">
      <alignment horizontal="center" vertical="center"/>
    </xf>
    <xf numFmtId="0" fontId="5" fillId="37" borderId="25" xfId="0" applyFont="1" applyFill="1" applyBorder="1" applyAlignment="1">
      <alignment horizontal="center" vertical="center"/>
    </xf>
    <xf numFmtId="18" fontId="7" fillId="34" borderId="13" xfId="0" applyNumberFormat="1" applyFont="1" applyFill="1" applyBorder="1" applyAlignment="1">
      <alignment horizontal="center" vertical="center"/>
    </xf>
    <xf numFmtId="18" fontId="7" fillId="34" borderId="16" xfId="0" applyNumberFormat="1" applyFont="1" applyFill="1" applyBorder="1" applyAlignment="1">
      <alignment horizontal="center" vertical="center"/>
    </xf>
    <xf numFmtId="0" fontId="8" fillId="34" borderId="13" xfId="0" applyNumberFormat="1" applyFont="1" applyFill="1" applyBorder="1" applyAlignment="1">
      <alignment horizontal="center" vertical="center"/>
    </xf>
    <xf numFmtId="0" fontId="8" fillId="34" borderId="16" xfId="0" applyNumberFormat="1" applyFont="1" applyFill="1" applyBorder="1" applyAlignment="1">
      <alignment horizontal="center" vertical="center"/>
    </xf>
    <xf numFmtId="168" fontId="4" fillId="0" borderId="15" xfId="0" applyNumberFormat="1" applyFont="1" applyFill="1" applyBorder="1" applyAlignment="1">
      <alignment horizontal="right" vertical="top"/>
    </xf>
    <xf numFmtId="169" fontId="18" fillId="0" borderId="13"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18" fontId="18" fillId="0" borderId="13" xfId="0" applyNumberFormat="1" applyFont="1" applyFill="1" applyBorder="1" applyAlignment="1">
      <alignment horizontal="center" vertical="center"/>
    </xf>
    <xf numFmtId="0" fontId="18" fillId="0" borderId="13" xfId="0" applyNumberFormat="1" applyFont="1" applyFill="1" applyBorder="1" applyAlignment="1">
      <alignment horizontal="center" vertical="center"/>
    </xf>
    <xf numFmtId="169" fontId="13" fillId="0" borderId="13"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18" fontId="21" fillId="33" borderId="13" xfId="0" applyNumberFormat="1" applyFont="1" applyFill="1" applyBorder="1" applyAlignment="1">
      <alignment horizontal="center" vertical="center"/>
    </xf>
    <xf numFmtId="169" fontId="7" fillId="34"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29" xfId="0" applyNumberFormat="1" applyFont="1" applyFill="1" applyBorder="1" applyAlignment="1">
      <alignment horizontal="center" vertical="center"/>
    </xf>
    <xf numFmtId="18" fontId="21" fillId="34" borderId="13" xfId="0" applyNumberFormat="1" applyFont="1" applyFill="1" applyBorder="1" applyAlignment="1">
      <alignment horizontal="center" vertical="center"/>
    </xf>
    <xf numFmtId="169" fontId="7" fillId="0" borderId="16" xfId="0" applyNumberFormat="1" applyFont="1" applyFill="1" applyBorder="1" applyAlignment="1">
      <alignment horizontal="center" vertical="center"/>
    </xf>
    <xf numFmtId="169" fontId="8" fillId="34" borderId="13" xfId="0" applyNumberFormat="1" applyFont="1" applyFill="1" applyBorder="1" applyAlignment="1">
      <alignment horizontal="center" vertical="center"/>
    </xf>
    <xf numFmtId="0" fontId="3" fillId="0" borderId="15" xfId="0" applyFont="1" applyBorder="1" applyAlignment="1">
      <alignment horizontal="left" vertical="top" wrapText="1"/>
    </xf>
    <xf numFmtId="8" fontId="7" fillId="34" borderId="13" xfId="0" applyNumberFormat="1" applyFont="1" applyFill="1" applyBorder="1" applyAlignment="1">
      <alignment horizontal="center" vertical="center"/>
    </xf>
    <xf numFmtId="0" fontId="7" fillId="34" borderId="14" xfId="0" applyNumberFormat="1" applyFont="1" applyFill="1" applyBorder="1" applyAlignment="1">
      <alignment horizontal="center" vertical="center"/>
    </xf>
    <xf numFmtId="0" fontId="7" fillId="34" borderId="29" xfId="0" applyNumberFormat="1" applyFont="1" applyFill="1" applyBorder="1" applyAlignment="1">
      <alignment horizontal="center" vertical="center"/>
    </xf>
    <xf numFmtId="18" fontId="8" fillId="34" borderId="13" xfId="0" applyNumberFormat="1" applyFont="1" applyFill="1" applyBorder="1" applyAlignment="1">
      <alignment horizontal="center" vertical="center"/>
    </xf>
    <xf numFmtId="169" fontId="8" fillId="0" borderId="16" xfId="0" applyNumberFormat="1" applyFont="1" applyFill="1" applyBorder="1" applyAlignment="1">
      <alignment horizontal="center" vertical="center"/>
    </xf>
    <xf numFmtId="0" fontId="8" fillId="34" borderId="14" xfId="0" applyNumberFormat="1" applyFont="1" applyFill="1" applyBorder="1" applyAlignment="1">
      <alignment horizontal="center" vertical="center"/>
    </xf>
    <xf numFmtId="0" fontId="8" fillId="34" borderId="29" xfId="0" applyNumberFormat="1" applyFont="1" applyFill="1" applyBorder="1" applyAlignment="1">
      <alignment horizontal="center" vertical="center"/>
    </xf>
    <xf numFmtId="8" fontId="8" fillId="33" borderId="13" xfId="0" applyNumberFormat="1" applyFont="1" applyFill="1" applyBorder="1" applyAlignment="1">
      <alignment horizontal="center" vertical="center"/>
    </xf>
    <xf numFmtId="0" fontId="8" fillId="33" borderId="14" xfId="0" applyNumberFormat="1" applyFont="1" applyFill="1" applyBorder="1" applyAlignment="1">
      <alignment horizontal="center" vertical="center"/>
    </xf>
    <xf numFmtId="0" fontId="8" fillId="33" borderId="29" xfId="0" applyNumberFormat="1" applyFont="1" applyFill="1" applyBorder="1" applyAlignment="1">
      <alignment horizontal="center" vertical="center"/>
    </xf>
    <xf numFmtId="18" fontId="8" fillId="0" borderId="13" xfId="0" applyNumberFormat="1" applyFont="1" applyFill="1" applyBorder="1" applyAlignment="1">
      <alignment horizontal="center" vertical="center"/>
    </xf>
    <xf numFmtId="0" fontId="7" fillId="33" borderId="14" xfId="0" applyNumberFormat="1" applyFont="1" applyFill="1" applyBorder="1" applyAlignment="1">
      <alignment horizontal="center" vertical="center"/>
    </xf>
    <xf numFmtId="0" fontId="7" fillId="33" borderId="29" xfId="0" applyNumberFormat="1" applyFont="1" applyFill="1" applyBorder="1" applyAlignment="1">
      <alignment horizontal="center" vertical="center"/>
    </xf>
    <xf numFmtId="8" fontId="8" fillId="34" borderId="13" xfId="0" applyNumberFormat="1" applyFont="1" applyFill="1" applyBorder="1" applyAlignment="1">
      <alignment horizontal="center" vertical="center"/>
    </xf>
    <xf numFmtId="0" fontId="13" fillId="34" borderId="13"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0" fontId="19" fillId="0" borderId="13" xfId="0" applyNumberFormat="1" applyFont="1" applyFill="1" applyBorder="1" applyAlignment="1">
      <alignment horizontal="center" vertical="center"/>
    </xf>
    <xf numFmtId="0" fontId="19" fillId="0" borderId="16"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22" fillId="34" borderId="13" xfId="0" applyNumberFormat="1" applyFont="1" applyFill="1" applyBorder="1" applyAlignment="1">
      <alignment horizontal="center" vertical="center"/>
    </xf>
    <xf numFmtId="0" fontId="22" fillId="34" borderId="16" xfId="0" applyNumberFormat="1" applyFont="1" applyFill="1" applyBorder="1" applyAlignment="1">
      <alignment horizontal="center" vertical="center"/>
    </xf>
    <xf numFmtId="0" fontId="22" fillId="0" borderId="13" xfId="0" applyNumberFormat="1" applyFont="1" applyFill="1" applyBorder="1" applyAlignment="1">
      <alignment horizontal="center" vertical="center"/>
    </xf>
    <xf numFmtId="0" fontId="22" fillId="0" borderId="16" xfId="0" applyNumberFormat="1" applyFont="1" applyFill="1" applyBorder="1" applyAlignment="1">
      <alignment horizontal="center" vertical="center"/>
    </xf>
    <xf numFmtId="0" fontId="13" fillId="0" borderId="13" xfId="0" applyNumberFormat="1" applyFont="1" applyFill="1" applyBorder="1" applyAlignment="1">
      <alignment horizontal="center" vertical="center"/>
    </xf>
    <xf numFmtId="0" fontId="19" fillId="34" borderId="13" xfId="0" applyNumberFormat="1" applyFont="1" applyFill="1" applyBorder="1" applyAlignment="1">
      <alignment horizontal="center" vertical="center"/>
    </xf>
    <xf numFmtId="0" fontId="19" fillId="34" borderId="16" xfId="0" applyNumberFormat="1" applyFont="1" applyFill="1" applyBorder="1" applyAlignment="1">
      <alignment horizontal="center" vertical="center"/>
    </xf>
    <xf numFmtId="0" fontId="17" fillId="0" borderId="14" xfId="0" applyNumberFormat="1" applyFont="1" applyFill="1" applyBorder="1" applyAlignment="1">
      <alignment horizontal="center" vertical="center"/>
    </xf>
    <xf numFmtId="0" fontId="17" fillId="0" borderId="29" xfId="0" applyNumberFormat="1" applyFont="1" applyFill="1" applyBorder="1" applyAlignment="1">
      <alignment horizontal="center" vertical="center"/>
    </xf>
    <xf numFmtId="169" fontId="19" fillId="0" borderId="13" xfId="0" applyNumberFormat="1" applyFont="1" applyFill="1" applyBorder="1" applyAlignment="1">
      <alignment horizontal="center" vertical="center"/>
    </xf>
    <xf numFmtId="0" fontId="16" fillId="0" borderId="13"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169" fontId="15" fillId="34" borderId="13" xfId="0" applyNumberFormat="1" applyFont="1" applyFill="1" applyBorder="1" applyAlignment="1">
      <alignment horizontal="center" vertical="center"/>
    </xf>
    <xf numFmtId="0" fontId="15" fillId="34" borderId="16" xfId="0" applyNumberFormat="1" applyFont="1" applyFill="1" applyBorder="1" applyAlignment="1">
      <alignment horizontal="center" vertical="center"/>
    </xf>
    <xf numFmtId="170" fontId="7" fillId="0" borderId="14" xfId="0" applyNumberFormat="1" applyFont="1" applyFill="1" applyBorder="1" applyAlignment="1">
      <alignment horizontal="center" vertical="center"/>
    </xf>
    <xf numFmtId="170" fontId="7" fillId="0" borderId="29" xfId="0" applyNumberFormat="1" applyFont="1" applyFill="1" applyBorder="1" applyAlignment="1">
      <alignment horizontal="center" vertical="center"/>
    </xf>
    <xf numFmtId="18" fontId="20" fillId="34" borderId="13" xfId="0" applyNumberFormat="1" applyFont="1" applyFill="1" applyBorder="1" applyAlignment="1">
      <alignment horizontal="center" vertical="center"/>
    </xf>
    <xf numFmtId="0" fontId="20" fillId="34" borderId="16" xfId="0" applyNumberFormat="1" applyFont="1" applyFill="1" applyBorder="1" applyAlignment="1">
      <alignment horizontal="center" vertical="center"/>
    </xf>
    <xf numFmtId="0" fontId="20" fillId="34" borderId="13" xfId="0" applyNumberFormat="1" applyFont="1" applyFill="1" applyBorder="1" applyAlignment="1">
      <alignment horizontal="center" vertical="center"/>
    </xf>
    <xf numFmtId="18" fontId="7" fillId="33" borderId="13"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dxf/>
    <dxf/>
    <dxf/>
    <dxf/>
    <dxf/>
    <dxf/>
    <dxf/>
    <dxf/>
    <dxf/>
    <dxf>
      <fill>
        <patternFill patternType="solid">
          <fgColor indexed="65"/>
          <bgColor indexed="51"/>
        </patternFill>
      </fill>
    </dxf>
    <dxf>
      <fill>
        <patternFill patternType="solid">
          <fgColor indexed="65"/>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1085850</xdr:colOff>
      <xdr:row>0</xdr:row>
      <xdr:rowOff>19050</xdr:rowOff>
    </xdr:from>
    <xdr:to>
      <xdr:col>25</xdr:col>
      <xdr:colOff>2276475</xdr:colOff>
      <xdr:row>0</xdr:row>
      <xdr:rowOff>285750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648450" y="19050"/>
          <a:ext cx="1190625" cy="266700"/>
        </a:xfrm>
        <a:prstGeom prst="rect">
          <a:avLst/>
        </a:prstGeom>
        <a:noFill/>
        <a:ln w="9525" cmpd="sng">
          <a:solidFill>
            <a:srgbClr val="EAEAEA"/>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1</xdr:col>
      <xdr:colOff>781050</xdr:colOff>
      <xdr:row>0</xdr:row>
      <xdr:rowOff>590550</xdr:rowOff>
    </xdr:to>
    <xdr:pic>
      <xdr:nvPicPr>
        <xdr:cNvPr id="1" name="Picture 1" descr="oriole_logo From Printer straight.jpg"/>
        <xdr:cNvPicPr preferRelativeResize="1">
          <a:picLocks noChangeAspect="1"/>
        </xdr:cNvPicPr>
      </xdr:nvPicPr>
      <xdr:blipFill>
        <a:blip r:embed="rId1"/>
        <a:stretch>
          <a:fillRect/>
        </a:stretch>
      </xdr:blipFill>
      <xdr:spPr>
        <a:xfrm>
          <a:off x="200025" y="0"/>
          <a:ext cx="85725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1</xdr:col>
      <xdr:colOff>800100</xdr:colOff>
      <xdr:row>0</xdr:row>
      <xdr:rowOff>590550</xdr:rowOff>
    </xdr:to>
    <xdr:pic>
      <xdr:nvPicPr>
        <xdr:cNvPr id="1" name="Picture 1" descr="oriole_logo From Printer straight.jpg"/>
        <xdr:cNvPicPr preferRelativeResize="1">
          <a:picLocks noChangeAspect="1"/>
        </xdr:cNvPicPr>
      </xdr:nvPicPr>
      <xdr:blipFill>
        <a:blip r:embed="rId1"/>
        <a:stretch>
          <a:fillRect/>
        </a:stretch>
      </xdr:blipFill>
      <xdr:spPr>
        <a:xfrm>
          <a:off x="219075" y="0"/>
          <a:ext cx="85725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1</xdr:col>
      <xdr:colOff>781050</xdr:colOff>
      <xdr:row>0</xdr:row>
      <xdr:rowOff>590550</xdr:rowOff>
    </xdr:to>
    <xdr:pic>
      <xdr:nvPicPr>
        <xdr:cNvPr id="1" name="Picture 1" descr="oriole_logo From Printer straight.jpg"/>
        <xdr:cNvPicPr preferRelativeResize="1">
          <a:picLocks noChangeAspect="1"/>
        </xdr:cNvPicPr>
      </xdr:nvPicPr>
      <xdr:blipFill>
        <a:blip r:embed="rId1"/>
        <a:stretch>
          <a:fillRect/>
        </a:stretch>
      </xdr:blipFill>
      <xdr:spPr>
        <a:xfrm>
          <a:off x="200025" y="0"/>
          <a:ext cx="85725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1</xdr:col>
      <xdr:colOff>790575</xdr:colOff>
      <xdr:row>0</xdr:row>
      <xdr:rowOff>590550</xdr:rowOff>
    </xdr:to>
    <xdr:pic>
      <xdr:nvPicPr>
        <xdr:cNvPr id="1" name="Picture 1" descr="oriole_logo From Printer straight.jpg"/>
        <xdr:cNvPicPr preferRelativeResize="1">
          <a:picLocks noChangeAspect="1"/>
        </xdr:cNvPicPr>
      </xdr:nvPicPr>
      <xdr:blipFill>
        <a:blip r:embed="rId1"/>
        <a:stretch>
          <a:fillRect/>
        </a:stretch>
      </xdr:blipFill>
      <xdr:spPr>
        <a:xfrm>
          <a:off x="209550" y="0"/>
          <a:ext cx="85725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762000</xdr:colOff>
      <xdr:row>0</xdr:row>
      <xdr:rowOff>590550</xdr:rowOff>
    </xdr:to>
    <xdr:pic>
      <xdr:nvPicPr>
        <xdr:cNvPr id="1" name="Picture 1" descr="oriole_logo From Printer straight.jpg"/>
        <xdr:cNvPicPr preferRelativeResize="1">
          <a:picLocks noChangeAspect="1"/>
        </xdr:cNvPicPr>
      </xdr:nvPicPr>
      <xdr:blipFill>
        <a:blip r:embed="rId1"/>
        <a:stretch>
          <a:fillRect/>
        </a:stretch>
      </xdr:blipFill>
      <xdr:spPr>
        <a:xfrm>
          <a:off x="180975" y="0"/>
          <a:ext cx="8572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perpetual-calendar.html"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Z48"/>
  <sheetViews>
    <sheetView showGridLines="0" zoomScalePageLayoutView="0" workbookViewId="0" topLeftCell="A1">
      <selection activeCell="Y6" sqref="Y6"/>
    </sheetView>
  </sheetViews>
  <sheetFormatPr defaultColWidth="9.140625" defaultRowHeight="12.75"/>
  <cols>
    <col min="1" max="23" width="3.140625" style="0" customWidth="1"/>
    <col min="24" max="24" width="3.00390625" style="0" customWidth="1"/>
    <col min="25" max="25" width="8.140625" style="0" customWidth="1"/>
    <col min="26" max="26" width="34.140625" style="0" customWidth="1"/>
  </cols>
  <sheetData>
    <row r="1" spans="1:26" ht="23.25" customHeight="1">
      <c r="A1" s="63" t="s">
        <v>0</v>
      </c>
      <c r="B1" s="63"/>
      <c r="C1" s="63"/>
      <c r="D1" s="63"/>
      <c r="E1" s="63"/>
      <c r="F1" s="63"/>
      <c r="G1" s="63"/>
      <c r="H1" s="63"/>
      <c r="I1" s="63"/>
      <c r="J1" s="63"/>
      <c r="K1" s="63"/>
      <c r="L1" s="63"/>
      <c r="M1" s="63"/>
      <c r="N1" s="63"/>
      <c r="O1" s="63"/>
      <c r="P1" s="63"/>
      <c r="Q1" s="63"/>
      <c r="R1" s="63"/>
      <c r="S1" s="63"/>
      <c r="T1" s="63"/>
      <c r="U1" s="63"/>
      <c r="V1" s="63"/>
      <c r="W1" s="63"/>
      <c r="X1" s="63"/>
      <c r="Y1" s="63"/>
      <c r="Z1" s="63"/>
    </row>
    <row r="2" spans="1:26" ht="12.75">
      <c r="A2" s="64" t="s">
        <v>1</v>
      </c>
      <c r="B2" s="64"/>
      <c r="C2" s="64"/>
      <c r="D2" s="64"/>
      <c r="E2" s="64"/>
      <c r="F2" s="64"/>
      <c r="G2" s="64"/>
      <c r="H2" s="64"/>
      <c r="I2" s="64"/>
      <c r="J2" s="64"/>
      <c r="K2" s="64"/>
      <c r="L2" s="64"/>
      <c r="M2" s="64"/>
      <c r="N2" s="64"/>
      <c r="O2" s="64"/>
      <c r="P2" s="64"/>
      <c r="Q2" s="24"/>
      <c r="R2" s="24"/>
      <c r="S2" s="24"/>
      <c r="T2" s="24"/>
      <c r="U2" s="24"/>
      <c r="V2" s="24"/>
      <c r="W2" s="24"/>
      <c r="X2" s="24"/>
      <c r="Y2" s="24"/>
      <c r="Z2" s="36" t="s">
        <v>2</v>
      </c>
    </row>
    <row r="3" spans="1:26" ht="12.75">
      <c r="A3" s="65" t="s">
        <v>3</v>
      </c>
      <c r="B3" s="65"/>
      <c r="C3" s="65"/>
      <c r="D3" s="24"/>
      <c r="E3" s="66" t="s">
        <v>4</v>
      </c>
      <c r="F3" s="66"/>
      <c r="G3" s="66"/>
      <c r="H3" s="24"/>
      <c r="I3" s="67" t="s">
        <v>5</v>
      </c>
      <c r="J3" s="67"/>
      <c r="K3" s="67"/>
      <c r="L3" s="24"/>
      <c r="M3" s="24"/>
      <c r="N3" s="24"/>
      <c r="O3" s="24"/>
      <c r="P3" s="24"/>
      <c r="Q3" s="68" t="s">
        <v>6</v>
      </c>
      <c r="R3" s="68"/>
      <c r="S3" s="68"/>
      <c r="T3" s="68"/>
      <c r="U3" s="68"/>
      <c r="V3" s="68"/>
      <c r="W3" s="68"/>
      <c r="X3" s="24"/>
      <c r="Y3" s="24"/>
      <c r="Z3" s="24"/>
    </row>
    <row r="4" spans="1:26" ht="12.75">
      <c r="A4" s="53">
        <v>2019</v>
      </c>
      <c r="B4" s="54"/>
      <c r="C4" s="55"/>
      <c r="D4" s="24"/>
      <c r="E4" s="53">
        <v>1</v>
      </c>
      <c r="F4" s="54"/>
      <c r="G4" s="55"/>
      <c r="H4" s="24"/>
      <c r="I4" s="56">
        <v>1</v>
      </c>
      <c r="J4" s="56"/>
      <c r="K4" s="56"/>
      <c r="L4" s="57" t="s">
        <v>7</v>
      </c>
      <c r="M4" s="58"/>
      <c r="N4" s="58"/>
      <c r="O4" s="58"/>
      <c r="P4" s="24"/>
      <c r="Q4" s="59"/>
      <c r="R4" s="60"/>
      <c r="S4" s="60"/>
      <c r="T4" s="60"/>
      <c r="U4" s="60"/>
      <c r="V4" s="60"/>
      <c r="W4" s="60"/>
      <c r="X4" s="60"/>
      <c r="Y4" s="60"/>
      <c r="Z4" s="61"/>
    </row>
    <row r="5" spans="1:26" ht="12.75">
      <c r="A5" s="25" t="s">
        <v>8</v>
      </c>
      <c r="B5" s="24"/>
      <c r="C5" s="24"/>
      <c r="D5" s="24"/>
      <c r="E5" s="24"/>
      <c r="F5" s="24"/>
      <c r="G5" s="24"/>
      <c r="H5" s="24"/>
      <c r="I5" s="24"/>
      <c r="J5" s="24"/>
      <c r="K5" s="24"/>
      <c r="L5" s="24"/>
      <c r="M5" s="24"/>
      <c r="N5" s="24"/>
      <c r="O5" s="24"/>
      <c r="P5" s="24"/>
      <c r="Q5" s="24"/>
      <c r="R5" s="24"/>
      <c r="S5" s="24"/>
      <c r="T5" s="24"/>
      <c r="U5" s="24"/>
      <c r="V5" s="24"/>
      <c r="W5" s="24"/>
      <c r="X5" s="24"/>
      <c r="Y5" s="24"/>
      <c r="Z5" s="24"/>
    </row>
    <row r="6" spans="1:23" ht="15.75">
      <c r="A6" s="62">
        <f>IF(Q4="","",Q4)</f>
      </c>
      <c r="B6" s="62"/>
      <c r="C6" s="62"/>
      <c r="D6" s="62"/>
      <c r="E6" s="62"/>
      <c r="F6" s="62"/>
      <c r="G6" s="62"/>
      <c r="H6" s="62"/>
      <c r="I6" s="62"/>
      <c r="J6" s="62"/>
      <c r="K6" s="62"/>
      <c r="L6" s="62"/>
      <c r="M6" s="62"/>
      <c r="N6" s="62"/>
      <c r="O6" s="62"/>
      <c r="P6" s="62"/>
      <c r="Q6" s="62"/>
      <c r="R6" s="62"/>
      <c r="S6" s="62"/>
      <c r="T6" s="62"/>
      <c r="U6" s="62"/>
      <c r="V6" s="62"/>
      <c r="W6" s="62"/>
    </row>
    <row r="7" spans="1:26" ht="42" customHeight="1">
      <c r="A7" s="52">
        <f>IF($E$4=1,A4,A4&amp;"-"&amp;A4+1)</f>
        <v>2019</v>
      </c>
      <c r="B7" s="52"/>
      <c r="C7" s="52"/>
      <c r="D7" s="52"/>
      <c r="E7" s="52"/>
      <c r="F7" s="52"/>
      <c r="G7" s="52"/>
      <c r="H7" s="52"/>
      <c r="I7" s="52"/>
      <c r="J7" s="52"/>
      <c r="K7" s="52"/>
      <c r="L7" s="52"/>
      <c r="M7" s="52"/>
      <c r="N7" s="52"/>
      <c r="O7" s="52"/>
      <c r="P7" s="52"/>
      <c r="Q7" s="52"/>
      <c r="R7" s="52"/>
      <c r="S7" s="52"/>
      <c r="T7" s="52"/>
      <c r="U7" s="52"/>
      <c r="V7" s="52"/>
      <c r="W7" s="52"/>
      <c r="X7" s="26"/>
      <c r="Y7" s="26"/>
      <c r="Z7" s="26"/>
    </row>
    <row r="8" spans="1:26" ht="12.75">
      <c r="A8" s="26"/>
      <c r="B8" s="26"/>
      <c r="C8" s="26"/>
      <c r="D8" s="26"/>
      <c r="E8" s="26"/>
      <c r="F8" s="26"/>
      <c r="G8" s="26"/>
      <c r="H8" s="26"/>
      <c r="I8" s="26"/>
      <c r="J8" s="26"/>
      <c r="K8" s="26"/>
      <c r="L8" s="26"/>
      <c r="M8" s="26"/>
      <c r="N8" s="26"/>
      <c r="O8" s="26"/>
      <c r="P8" s="26"/>
      <c r="Q8" s="26"/>
      <c r="R8" s="26"/>
      <c r="S8" s="26"/>
      <c r="T8" s="26"/>
      <c r="U8" s="26"/>
      <c r="V8" s="26"/>
      <c r="W8" s="26"/>
      <c r="X8" s="26"/>
      <c r="Y8" s="37"/>
      <c r="Z8" s="37"/>
    </row>
    <row r="9" spans="1:26" ht="15.75">
      <c r="A9" s="49">
        <f>DATE($A$4,$E$4,1)</f>
        <v>43466</v>
      </c>
      <c r="B9" s="50"/>
      <c r="C9" s="50"/>
      <c r="D9" s="50"/>
      <c r="E9" s="50"/>
      <c r="F9" s="50"/>
      <c r="G9" s="51"/>
      <c r="H9" s="26"/>
      <c r="I9" s="49">
        <f>DATE(YEAR(A9),MONTH(A9)+1,1)</f>
        <v>43497</v>
      </c>
      <c r="J9" s="50"/>
      <c r="K9" s="50"/>
      <c r="L9" s="50"/>
      <c r="M9" s="50"/>
      <c r="N9" s="50"/>
      <c r="O9" s="51"/>
      <c r="P9" s="26"/>
      <c r="Q9" s="49">
        <f>DATE(YEAR(I9),MONTH(I9)+1,1)</f>
        <v>43525</v>
      </c>
      <c r="R9" s="50"/>
      <c r="S9" s="50"/>
      <c r="T9" s="50"/>
      <c r="U9" s="50"/>
      <c r="V9" s="50"/>
      <c r="W9" s="51"/>
      <c r="X9" s="26"/>
      <c r="Y9" s="38" t="s">
        <v>9</v>
      </c>
      <c r="Z9" s="38" t="s">
        <v>10</v>
      </c>
    </row>
    <row r="10" spans="1:26" ht="12.75">
      <c r="A10" s="27" t="str">
        <f>INDEX({"Su";"M";"Tu";"W";"Th";"F";"Sa"},1+MOD($I$4+1-2,7))</f>
        <v>Su</v>
      </c>
      <c r="B10" s="28" t="str">
        <f>INDEX({"Su";"M";"Tu";"W";"Th";"F";"Sa"},1+MOD($I$4+2-2,7))</f>
        <v>M</v>
      </c>
      <c r="C10" s="28" t="str">
        <f>INDEX({"Su";"M";"Tu";"W";"Th";"F";"Sa"},1+MOD($I$4+3-2,7))</f>
        <v>Tu</v>
      </c>
      <c r="D10" s="28" t="str">
        <f>INDEX({"Su";"M";"Tu";"W";"Th";"F";"Sa"},1+MOD($I$4+4-2,7))</f>
        <v>W</v>
      </c>
      <c r="E10" s="28" t="str">
        <f>INDEX({"Su";"M";"Tu";"W";"Th";"F";"Sa"},1+MOD($I$4+5-2,7))</f>
        <v>Th</v>
      </c>
      <c r="F10" s="28" t="str">
        <f>INDEX({"Su";"M";"Tu";"W";"Th";"F";"Sa"},1+MOD($I$4+6-2,7))</f>
        <v>F</v>
      </c>
      <c r="G10" s="29" t="str">
        <f>INDEX({"Su";"M";"Tu";"W";"Th";"F";"Sa"},1+MOD($I$4+7-2,7))</f>
        <v>Sa</v>
      </c>
      <c r="H10" s="26"/>
      <c r="I10" s="32" t="str">
        <f>$A$10</f>
        <v>Su</v>
      </c>
      <c r="J10" s="33" t="str">
        <f>$B$10</f>
        <v>M</v>
      </c>
      <c r="K10" s="33" t="str">
        <f>$C$10</f>
        <v>Tu</v>
      </c>
      <c r="L10" s="33" t="str">
        <f>$D$10</f>
        <v>W</v>
      </c>
      <c r="M10" s="33" t="str">
        <f>$E$10</f>
        <v>Th</v>
      </c>
      <c r="N10" s="33" t="str">
        <f>$F$10</f>
        <v>F</v>
      </c>
      <c r="O10" s="34" t="str">
        <f>$G$10</f>
        <v>Sa</v>
      </c>
      <c r="P10" s="26"/>
      <c r="Q10" s="32" t="str">
        <f>$A$10</f>
        <v>Su</v>
      </c>
      <c r="R10" s="33" t="str">
        <f>$B$10</f>
        <v>M</v>
      </c>
      <c r="S10" s="33" t="str">
        <f>$C$10</f>
        <v>Tu</v>
      </c>
      <c r="T10" s="33" t="str">
        <f>$D$10</f>
        <v>W</v>
      </c>
      <c r="U10" s="33" t="str">
        <f>$E$10</f>
        <v>Th</v>
      </c>
      <c r="V10" s="33" t="str">
        <f>$F$10</f>
        <v>F</v>
      </c>
      <c r="W10" s="34" t="str">
        <f>$G$10</f>
        <v>Sa</v>
      </c>
      <c r="X10" s="26"/>
      <c r="Y10" s="39">
        <f>IF(WEEKDAY(DATE($A$4+IF($E$4&gt;4,1,0),4,15),1)=1,DATE($A$4+IF($E$4&gt;4,1,0),4,15)+1,IF(WEEKDAY(DATE($A$4+IF($E$4&gt;4,1,0),4,15),1)=7,DATE($A$4+IF($E$4&gt;4,1,0),4,15)+2,DATE($A$4+IF($E$4&gt;4,1,0),4,15)))</f>
        <v>43570</v>
      </c>
      <c r="Z10" s="40" t="s">
        <v>11</v>
      </c>
    </row>
    <row r="11" spans="1:26" ht="12.75">
      <c r="A11" s="30">
        <f aca="true" t="shared" si="0" ref="A11:G16">IF(MONTH($A$9)&lt;&gt;MONTH($A$9-(WEEKDAY($A$9,1)-($I$4-1))-IF((WEEKDAY($A$9,1)-($I$4-1))&lt;=0,7,0)+(ROW(A11)-ROW($A$11))*7+(COLUMN(A11)-COLUMN($A$11)+1)),"",$A$9-(WEEKDAY($A$9,1)-($I$4-1))-IF((WEEKDAY($A$9,1)-($I$4-1))&lt;=0,7,0)+(ROW(A11)-ROW($A$11))*7+(COLUMN(A11)-COLUMN($A$11)+1))</f>
      </c>
      <c r="B11" s="30">
        <f t="shared" si="0"/>
      </c>
      <c r="C11" s="30">
        <f t="shared" si="0"/>
        <v>43466</v>
      </c>
      <c r="D11" s="30">
        <f t="shared" si="0"/>
        <v>43467</v>
      </c>
      <c r="E11" s="30">
        <f t="shared" si="0"/>
        <v>43468</v>
      </c>
      <c r="F11" s="30">
        <f t="shared" si="0"/>
        <v>43469</v>
      </c>
      <c r="G11" s="30">
        <f t="shared" si="0"/>
        <v>43470</v>
      </c>
      <c r="H11" s="26"/>
      <c r="I11" s="30">
        <f aca="true" t="shared" si="1" ref="I11:O16">IF(MONTH($I$9)&lt;&gt;MONTH($I$9-(WEEKDAY($I$9,1)-($I$4-1))-IF((WEEKDAY($I$9,1)-($I$4-1))&lt;=0,7,0)+(ROW(I11)-ROW($I$11))*7+(COLUMN(I11)-COLUMN($I$11)+1)),"",$I$9-(WEEKDAY($I$9,1)-($I$4-1))-IF((WEEKDAY($I$9,1)-($I$4-1))&lt;=0,7,0)+(ROW(I11)-ROW($I$11))*7+(COLUMN(I11)-COLUMN($I$11)+1))</f>
      </c>
      <c r="J11" s="30">
        <f t="shared" si="1"/>
      </c>
      <c r="K11" s="30">
        <f t="shared" si="1"/>
      </c>
      <c r="L11" s="30">
        <f t="shared" si="1"/>
      </c>
      <c r="M11" s="30">
        <f t="shared" si="1"/>
      </c>
      <c r="N11" s="30">
        <f t="shared" si="1"/>
        <v>43497</v>
      </c>
      <c r="O11" s="30">
        <f t="shared" si="1"/>
        <v>43498</v>
      </c>
      <c r="P11" s="26"/>
      <c r="Q11" s="30">
        <f aca="true" t="shared" si="2" ref="Q11:W16">IF(MONTH($Q$9)&lt;&gt;MONTH($Q$9-(WEEKDAY($Q$9,1)-($I$4-1))-IF((WEEKDAY($Q$9,1)-($I$4-1))&lt;=0,7,0)+(ROW(Q11)-ROW($Q$11))*7+(COLUMN(Q11)-COLUMN($Q$11)+1)),"",$Q$9-(WEEKDAY($Q$9,1)-($I$4-1))-IF((WEEKDAY($Q$9,1)-($I$4-1))&lt;=0,7,0)+(ROW(Q11)-ROW($Q$11))*7+(COLUMN(Q11)-COLUMN($Q$11)+1))</f>
      </c>
      <c r="R11" s="30">
        <f t="shared" si="2"/>
      </c>
      <c r="S11" s="30">
        <f t="shared" si="2"/>
      </c>
      <c r="T11" s="30">
        <f t="shared" si="2"/>
      </c>
      <c r="U11" s="30">
        <f t="shared" si="2"/>
      </c>
      <c r="V11" s="30">
        <f t="shared" si="2"/>
        <v>43525</v>
      </c>
      <c r="W11" s="30">
        <f t="shared" si="2"/>
        <v>43526</v>
      </c>
      <c r="X11" s="26"/>
      <c r="Y11" s="39">
        <f>IF($A$4+IF($E$4&gt;4,1,0)&lt;2007,(DATE($A$4+IF($E$4&gt;4,1,0),4,1)+(1-1)*7)+IF(1&lt;WEEKDAY(DATE($A$4+IF($E$4&gt;4,1,0),4,1)),1+7-WEEKDAY(DATE($A$4+IF($E$4&gt;4,1,0),4,1),1),1-WEEKDAY(DATE($A$4+IF($E$4&gt;4,1,0),4,1),1)),(DATE($A$4+IF($E$4&gt;4,1,0),4-1,1)+(2-1)*7)+IF(1&lt;WEEKDAY(DATE($A$4+IF($E$4&gt;4,1,0),4-1,1),1),1+7-WEEKDAY(DATE($A$4+IF($E$4&gt;4,1,0),4-1,1),1),1-WEEKDAY(DATE($A$4+IF($E$4&gt;4,1,0),4-1,1),1)))</f>
        <v>43534</v>
      </c>
      <c r="Z11" s="41" t="s">
        <v>12</v>
      </c>
    </row>
    <row r="12" spans="1:26" ht="12.75">
      <c r="A12" s="30">
        <f t="shared" si="0"/>
        <v>43471</v>
      </c>
      <c r="B12" s="30">
        <f t="shared" si="0"/>
        <v>43472</v>
      </c>
      <c r="C12" s="30">
        <f t="shared" si="0"/>
        <v>43473</v>
      </c>
      <c r="D12" s="30">
        <f t="shared" si="0"/>
        <v>43474</v>
      </c>
      <c r="E12" s="30">
        <f t="shared" si="0"/>
        <v>43475</v>
      </c>
      <c r="F12" s="30">
        <f t="shared" si="0"/>
        <v>43476</v>
      </c>
      <c r="G12" s="30">
        <f t="shared" si="0"/>
        <v>43477</v>
      </c>
      <c r="H12" s="26"/>
      <c r="I12" s="30">
        <f t="shared" si="1"/>
        <v>43499</v>
      </c>
      <c r="J12" s="30">
        <f t="shared" si="1"/>
        <v>43500</v>
      </c>
      <c r="K12" s="30">
        <f t="shared" si="1"/>
        <v>43501</v>
      </c>
      <c r="L12" s="30">
        <f t="shared" si="1"/>
        <v>43502</v>
      </c>
      <c r="M12" s="30">
        <f t="shared" si="1"/>
        <v>43503</v>
      </c>
      <c r="N12" s="30">
        <f t="shared" si="1"/>
        <v>43504</v>
      </c>
      <c r="O12" s="30">
        <f t="shared" si="1"/>
        <v>43505</v>
      </c>
      <c r="P12" s="26"/>
      <c r="Q12" s="30">
        <f t="shared" si="2"/>
        <v>43527</v>
      </c>
      <c r="R12" s="30">
        <f t="shared" si="2"/>
        <v>43528</v>
      </c>
      <c r="S12" s="30">
        <f t="shared" si="2"/>
        <v>43529</v>
      </c>
      <c r="T12" s="30">
        <f t="shared" si="2"/>
        <v>43530</v>
      </c>
      <c r="U12" s="30">
        <f t="shared" si="2"/>
        <v>43531</v>
      </c>
      <c r="V12" s="30">
        <f t="shared" si="2"/>
        <v>43532</v>
      </c>
      <c r="W12" s="30">
        <f t="shared" si="2"/>
        <v>43533</v>
      </c>
      <c r="X12" s="26"/>
      <c r="Y12" s="39">
        <f>IF($A$4+IF($E$4&gt;11,1,0)&lt;2007,(DATE($A$4+IF($E$4&gt;11,1,0),11,1)+(-1)*7)+IF(1&lt;WEEKDAY(DATE($A$4+IF($E$4&gt;11,1,0),11,1),1),1+7-WEEKDAY(DATE($A$4+IF($E$4&gt;11,1,0),11,1),1),1-WEEKDAY(DATE($A$4+IF($E$4&gt;11,1,0),11,1),1)),(DATE($A$4+IF($E$4&gt;11,1,0),11,1)+(1-1)*7)+IF(1&lt;WEEKDAY(DATE($A$4+IF($E$4&gt;11,1,0),11,1),1),1+7-WEEKDAY(DATE($A$4+IF($E$4&gt;11,1,0),11,1),1),1-WEEKDAY(DATE($A$4+IF($E$4&gt;11,1,0),11,1),1)))</f>
        <v>43772</v>
      </c>
      <c r="Z12" s="41" t="s">
        <v>12</v>
      </c>
    </row>
    <row r="13" spans="1:26" ht="12.75">
      <c r="A13" s="30">
        <f t="shared" si="0"/>
        <v>43478</v>
      </c>
      <c r="B13" s="30">
        <f t="shared" si="0"/>
        <v>43479</v>
      </c>
      <c r="C13" s="30">
        <f t="shared" si="0"/>
        <v>43480</v>
      </c>
      <c r="D13" s="30">
        <f t="shared" si="0"/>
        <v>43481</v>
      </c>
      <c r="E13" s="30">
        <f t="shared" si="0"/>
        <v>43482</v>
      </c>
      <c r="F13" s="30">
        <f t="shared" si="0"/>
        <v>43483</v>
      </c>
      <c r="G13" s="30">
        <f t="shared" si="0"/>
        <v>43484</v>
      </c>
      <c r="H13" s="26"/>
      <c r="I13" s="30">
        <f t="shared" si="1"/>
        <v>43506</v>
      </c>
      <c r="J13" s="30">
        <f t="shared" si="1"/>
        <v>43507</v>
      </c>
      <c r="K13" s="30">
        <f t="shared" si="1"/>
        <v>43508</v>
      </c>
      <c r="L13" s="30">
        <f t="shared" si="1"/>
        <v>43509</v>
      </c>
      <c r="M13" s="30">
        <f t="shared" si="1"/>
        <v>43510</v>
      </c>
      <c r="N13" s="30">
        <f t="shared" si="1"/>
        <v>43511</v>
      </c>
      <c r="O13" s="30">
        <f t="shared" si="1"/>
        <v>43512</v>
      </c>
      <c r="P13" s="26"/>
      <c r="Q13" s="30">
        <f t="shared" si="2"/>
        <v>43534</v>
      </c>
      <c r="R13" s="30">
        <f t="shared" si="2"/>
        <v>43535</v>
      </c>
      <c r="S13" s="30">
        <f t="shared" si="2"/>
        <v>43536</v>
      </c>
      <c r="T13" s="30">
        <f t="shared" si="2"/>
        <v>43537</v>
      </c>
      <c r="U13" s="30">
        <f t="shared" si="2"/>
        <v>43538</v>
      </c>
      <c r="V13" s="30">
        <f t="shared" si="2"/>
        <v>43539</v>
      </c>
      <c r="W13" s="30">
        <f t="shared" si="2"/>
        <v>43540</v>
      </c>
      <c r="X13" s="26"/>
      <c r="Y13" s="39">
        <f>IF(WEEKDAY(DATE($A$4+IF($E$4&gt;4+1,1,0),4+1,0),1)=7,DATE($A$4+IF($E$4&gt;4+1,1,0),4+1,0)-(7-4),(DATE($A$4+IF($E$4&gt;4+1,1,0),4+1,0)-WEEKDAY(DATE($A$4+IF($E$4&gt;4+1,1,0),4+1,0),1))-(7-4))</f>
        <v>43579</v>
      </c>
      <c r="Z13" s="41" t="s">
        <v>13</v>
      </c>
    </row>
    <row r="14" spans="1:26" ht="12.75">
      <c r="A14" s="30">
        <f t="shared" si="0"/>
        <v>43485</v>
      </c>
      <c r="B14" s="30">
        <f t="shared" si="0"/>
        <v>43486</v>
      </c>
      <c r="C14" s="30">
        <f t="shared" si="0"/>
        <v>43487</v>
      </c>
      <c r="D14" s="30">
        <f t="shared" si="0"/>
        <v>43488</v>
      </c>
      <c r="E14" s="30">
        <f t="shared" si="0"/>
        <v>43489</v>
      </c>
      <c r="F14" s="30">
        <f t="shared" si="0"/>
        <v>43490</v>
      </c>
      <c r="G14" s="30">
        <f t="shared" si="0"/>
        <v>43491</v>
      </c>
      <c r="H14" s="26"/>
      <c r="I14" s="30">
        <f t="shared" si="1"/>
        <v>43513</v>
      </c>
      <c r="J14" s="30">
        <f t="shared" si="1"/>
        <v>43514</v>
      </c>
      <c r="K14" s="30">
        <f t="shared" si="1"/>
        <v>43515</v>
      </c>
      <c r="L14" s="30">
        <f t="shared" si="1"/>
        <v>43516</v>
      </c>
      <c r="M14" s="30">
        <f t="shared" si="1"/>
        <v>43517</v>
      </c>
      <c r="N14" s="30">
        <f t="shared" si="1"/>
        <v>43518</v>
      </c>
      <c r="O14" s="30">
        <f t="shared" si="1"/>
        <v>43519</v>
      </c>
      <c r="P14" s="26"/>
      <c r="Q14" s="30">
        <f t="shared" si="2"/>
        <v>43541</v>
      </c>
      <c r="R14" s="30">
        <f t="shared" si="2"/>
        <v>43542</v>
      </c>
      <c r="S14" s="30">
        <f t="shared" si="2"/>
        <v>43543</v>
      </c>
      <c r="T14" s="30">
        <f t="shared" si="2"/>
        <v>43544</v>
      </c>
      <c r="U14" s="30">
        <f t="shared" si="2"/>
        <v>43545</v>
      </c>
      <c r="V14" s="30">
        <f t="shared" si="2"/>
        <v>43546</v>
      </c>
      <c r="W14" s="30">
        <f t="shared" si="2"/>
        <v>43547</v>
      </c>
      <c r="X14" s="26"/>
      <c r="Y14" s="39">
        <f>IF(AND($A$4&gt;1900,$A$4&lt;2199),IF(MONTH(ROUND(DATE($A$4,4,1)/7+MOD(19*MOD($A$4,19)-7,30)*0.14,0)*7-6)&lt;$E$4,ROUND(DATE($A$4+1,4,1)/7+MOD(19*MOD($A$4+1,19)-7,30)*0.14,0)*7-6,ROUND(DATE($A$4,4,1)/7+MOD(19*MOD($A$4,19)-7,30)*0.14,0)*7-6),"n/f")</f>
        <v>43576</v>
      </c>
      <c r="Z14" s="42" t="s">
        <v>14</v>
      </c>
    </row>
    <row r="15" spans="1:26" ht="12.75">
      <c r="A15" s="30">
        <f t="shared" si="0"/>
        <v>43492</v>
      </c>
      <c r="B15" s="30">
        <f t="shared" si="0"/>
        <v>43493</v>
      </c>
      <c r="C15" s="30">
        <f t="shared" si="0"/>
        <v>43494</v>
      </c>
      <c r="D15" s="30">
        <f t="shared" si="0"/>
        <v>43495</v>
      </c>
      <c r="E15" s="30">
        <f t="shared" si="0"/>
        <v>43496</v>
      </c>
      <c r="F15" s="30">
        <f t="shared" si="0"/>
      </c>
      <c r="G15" s="30">
        <f t="shared" si="0"/>
      </c>
      <c r="H15" s="26"/>
      <c r="I15" s="30">
        <f t="shared" si="1"/>
        <v>43520</v>
      </c>
      <c r="J15" s="30">
        <f t="shared" si="1"/>
        <v>43521</v>
      </c>
      <c r="K15" s="30">
        <f t="shared" si="1"/>
        <v>43522</v>
      </c>
      <c r="L15" s="30">
        <f t="shared" si="1"/>
        <v>43523</v>
      </c>
      <c r="M15" s="30">
        <f t="shared" si="1"/>
        <v>43524</v>
      </c>
      <c r="N15" s="30">
        <f t="shared" si="1"/>
      </c>
      <c r="O15" s="30">
        <f t="shared" si="1"/>
      </c>
      <c r="P15" s="26"/>
      <c r="Q15" s="30">
        <f t="shared" si="2"/>
        <v>43548</v>
      </c>
      <c r="R15" s="30">
        <f t="shared" si="2"/>
        <v>43549</v>
      </c>
      <c r="S15" s="30">
        <f t="shared" si="2"/>
        <v>43550</v>
      </c>
      <c r="T15" s="30">
        <f t="shared" si="2"/>
        <v>43551</v>
      </c>
      <c r="U15" s="30">
        <f t="shared" si="2"/>
        <v>43552</v>
      </c>
      <c r="V15" s="30">
        <f t="shared" si="2"/>
        <v>43553</v>
      </c>
      <c r="W15" s="30">
        <f t="shared" si="2"/>
        <v>43554</v>
      </c>
      <c r="X15" s="26"/>
      <c r="Y15" s="39" t="str">
        <f>IF(AND($A$4&gt;=2009,$A$4&lt;=2018),DATEVALUE(INDEX({"1/26/2009";"2/14/2010";"2/3/2011";"1/23/2012";"2/10/2013";"1/31/2014";"2/19/2015";"2/8/2016";"1/28/2017";"2/16/2018";"2/5/2019"},$A$4-2008+IF(MONTH(DATEVALUE(INDEX({"1/26/2009";"2/14/2010";"2/3/2011";"1/23/2012";"2/10/2013";"1/31/2014";"2/19/2015";"2/8/2016";"1/28/2017";"2/16/2018";"2/5/2019"},$A$4-2008)))&lt;$E$4,1,0))),"n/f")</f>
        <v>n/f</v>
      </c>
      <c r="Z15" s="41" t="s">
        <v>15</v>
      </c>
    </row>
    <row r="16" spans="1:26" ht="12.75">
      <c r="A16" s="30">
        <f t="shared" si="0"/>
      </c>
      <c r="B16" s="30">
        <f t="shared" si="0"/>
      </c>
      <c r="C16" s="30">
        <f t="shared" si="0"/>
      </c>
      <c r="D16" s="30">
        <f t="shared" si="0"/>
      </c>
      <c r="E16" s="30">
        <f t="shared" si="0"/>
      </c>
      <c r="F16" s="30">
        <f t="shared" si="0"/>
      </c>
      <c r="G16" s="30">
        <f t="shared" si="0"/>
      </c>
      <c r="H16" s="31"/>
      <c r="I16" s="30">
        <f t="shared" si="1"/>
      </c>
      <c r="J16" s="30">
        <f t="shared" si="1"/>
      </c>
      <c r="K16" s="30">
        <f t="shared" si="1"/>
      </c>
      <c r="L16" s="30">
        <f t="shared" si="1"/>
      </c>
      <c r="M16" s="30">
        <f t="shared" si="1"/>
      </c>
      <c r="N16" s="30">
        <f t="shared" si="1"/>
      </c>
      <c r="O16" s="30">
        <f t="shared" si="1"/>
      </c>
      <c r="P16" s="31"/>
      <c r="Q16" s="30">
        <f t="shared" si="2"/>
        <v>43555</v>
      </c>
      <c r="R16" s="30">
        <f t="shared" si="2"/>
      </c>
      <c r="S16" s="30">
        <f t="shared" si="2"/>
      </c>
      <c r="T16" s="30">
        <f t="shared" si="2"/>
      </c>
      <c r="U16" s="30">
        <f t="shared" si="2"/>
      </c>
      <c r="V16" s="30">
        <f t="shared" si="2"/>
      </c>
      <c r="W16" s="30">
        <f t="shared" si="2"/>
      </c>
      <c r="X16" s="26"/>
      <c r="Y16" s="39">
        <f>(DATE($A$4+IF($E$4&gt;11,1,0),11,1)+(4-1)*7)+5-WEEKDAY(DATE($A$4+IF($E$4&gt;11,1,0),11,1),1)+IF(5&lt;WEEKDAY(DATE($A$4+IF($E$4&gt;11,1,0),11,1),1),7,0)</f>
        <v>43797</v>
      </c>
      <c r="Z16" s="41" t="s">
        <v>16</v>
      </c>
    </row>
    <row r="17" spans="1:26" ht="12.75">
      <c r="A17" s="26"/>
      <c r="B17" s="26"/>
      <c r="C17" s="26"/>
      <c r="D17" s="26"/>
      <c r="E17" s="26"/>
      <c r="F17" s="26"/>
      <c r="G17" s="26"/>
      <c r="H17" s="26"/>
      <c r="I17" s="26"/>
      <c r="J17" s="26"/>
      <c r="K17" s="26"/>
      <c r="L17" s="26"/>
      <c r="M17" s="26"/>
      <c r="N17" s="26"/>
      <c r="O17" s="26"/>
      <c r="P17" s="26"/>
      <c r="Q17" s="26"/>
      <c r="R17" s="26"/>
      <c r="S17" s="26"/>
      <c r="T17" s="26"/>
      <c r="U17" s="26"/>
      <c r="V17" s="26"/>
      <c r="W17" s="26"/>
      <c r="X17" s="26"/>
      <c r="Y17" s="39">
        <f>(DATE($A$4+IF($E$4&gt;1,1,0),1,1)+(3-1)*7)+2-WEEKDAY(DATE($A$4+IF($E$4&gt;1,1,0),1,1),1)+IF(2&lt;WEEKDAY(DATE($A$4+IF($E$4&gt;1,1,0),1,1),1),7,0)</f>
        <v>43486</v>
      </c>
      <c r="Z17" s="41" t="s">
        <v>17</v>
      </c>
    </row>
    <row r="18" spans="1:26" ht="15.75">
      <c r="A18" s="49">
        <f>DATE(YEAR(Q9),MONTH(Q9)+1,1)</f>
        <v>43556</v>
      </c>
      <c r="B18" s="50"/>
      <c r="C18" s="50"/>
      <c r="D18" s="50"/>
      <c r="E18" s="50"/>
      <c r="F18" s="50"/>
      <c r="G18" s="51"/>
      <c r="H18" s="26"/>
      <c r="I18" s="49">
        <f>DATE(YEAR(A18),MONTH(A18)+1,1)</f>
        <v>43586</v>
      </c>
      <c r="J18" s="50"/>
      <c r="K18" s="50"/>
      <c r="L18" s="50"/>
      <c r="M18" s="50"/>
      <c r="N18" s="50"/>
      <c r="O18" s="51"/>
      <c r="P18" s="26"/>
      <c r="Q18" s="49">
        <f>DATE(YEAR(I18),MONTH(I18)+1,1)</f>
        <v>43617</v>
      </c>
      <c r="R18" s="50"/>
      <c r="S18" s="50"/>
      <c r="T18" s="50"/>
      <c r="U18" s="50"/>
      <c r="V18" s="50"/>
      <c r="W18" s="51"/>
      <c r="X18" s="26"/>
      <c r="Y18" s="39">
        <f>(DATE($A$4+IF($E$4&gt;5,1,0),5,1)+(2-1)*7)+1-WEEKDAY(DATE($A$4+IF($E$4&gt;5,1,0),5,1),1)+IF(1&lt;WEEKDAY(DATE($A$4+IF($E$4&gt;5,1,0),5,1),1),7,0)</f>
        <v>43597</v>
      </c>
      <c r="Z18" s="41" t="s">
        <v>18</v>
      </c>
    </row>
    <row r="19" spans="1:26" ht="12.75">
      <c r="A19" s="32" t="str">
        <f>$A$10</f>
        <v>Su</v>
      </c>
      <c r="B19" s="33" t="str">
        <f>$B$10</f>
        <v>M</v>
      </c>
      <c r="C19" s="33" t="str">
        <f>$C$10</f>
        <v>Tu</v>
      </c>
      <c r="D19" s="33" t="str">
        <f>$D$10</f>
        <v>W</v>
      </c>
      <c r="E19" s="33" t="str">
        <f>$E$10</f>
        <v>Th</v>
      </c>
      <c r="F19" s="33" t="str">
        <f>$F$10</f>
        <v>F</v>
      </c>
      <c r="G19" s="34" t="str">
        <f>$G$10</f>
        <v>Sa</v>
      </c>
      <c r="H19" s="26"/>
      <c r="I19" s="32" t="str">
        <f>$A$10</f>
        <v>Su</v>
      </c>
      <c r="J19" s="33" t="str">
        <f>$B$10</f>
        <v>M</v>
      </c>
      <c r="K19" s="33" t="str">
        <f>$C$10</f>
        <v>Tu</v>
      </c>
      <c r="L19" s="33" t="str">
        <f>$D$10</f>
        <v>W</v>
      </c>
      <c r="M19" s="33" t="str">
        <f>$E$10</f>
        <v>Th</v>
      </c>
      <c r="N19" s="33" t="str">
        <f>$F$10</f>
        <v>F</v>
      </c>
      <c r="O19" s="34" t="str">
        <f>$G$10</f>
        <v>Sa</v>
      </c>
      <c r="P19" s="26"/>
      <c r="Q19" s="32" t="str">
        <f>$A$10</f>
        <v>Su</v>
      </c>
      <c r="R19" s="33" t="str">
        <f>$B$10</f>
        <v>M</v>
      </c>
      <c r="S19" s="33" t="str">
        <f>$C$10</f>
        <v>Tu</v>
      </c>
      <c r="T19" s="33" t="str">
        <f>$D$10</f>
        <v>W</v>
      </c>
      <c r="U19" s="33" t="str">
        <f>$E$10</f>
        <v>Th</v>
      </c>
      <c r="V19" s="33" t="str">
        <f>$F$10</f>
        <v>F</v>
      </c>
      <c r="W19" s="34" t="str">
        <f>$G$10</f>
        <v>Sa</v>
      </c>
      <c r="X19" s="26"/>
      <c r="Y19" s="39">
        <f>(DATE($A$4+IF($E$4&gt;6,1,0),6,1)+(3-1)*7)+1-WEEKDAY(DATE($A$4+IF($E$4&gt;6,1,0),6,1),1)+IF(1&lt;WEEKDAY(DATE($A$4+IF($E$4&gt;6,1,0),6,1),1),7,0)</f>
        <v>43632</v>
      </c>
      <c r="Z19" s="41" t="s">
        <v>19</v>
      </c>
    </row>
    <row r="20" spans="1:26" ht="12.75">
      <c r="A20" s="30">
        <f aca="true" t="shared" si="3" ref="A20:G25">IF(MONTH($A$18)&lt;&gt;MONTH($A$18-(WEEKDAY($A$18,1)-($I$4-1))-IF((WEEKDAY($A$18,1)-($I$4-1))&lt;=0,7,0)+(ROW(A20)-ROW($A$20))*7+(COLUMN(A20)-COLUMN($A$20)+1)),"",$A$18-(WEEKDAY($A$18,1)-($I$4-1))-IF((WEEKDAY($A$18,1)-($I$4-1))&lt;=0,7,0)+(ROW(A20)-ROW($A$20))*7+(COLUMN(A20)-COLUMN($A$20)+1))</f>
      </c>
      <c r="B20" s="30">
        <f t="shared" si="3"/>
        <v>43556</v>
      </c>
      <c r="C20" s="30">
        <f t="shared" si="3"/>
        <v>43557</v>
      </c>
      <c r="D20" s="30">
        <f t="shared" si="3"/>
        <v>43558</v>
      </c>
      <c r="E20" s="30">
        <f t="shared" si="3"/>
        <v>43559</v>
      </c>
      <c r="F20" s="30">
        <f t="shared" si="3"/>
        <v>43560</v>
      </c>
      <c r="G20" s="30">
        <f t="shared" si="3"/>
        <v>43561</v>
      </c>
      <c r="H20" s="26"/>
      <c r="I20" s="30">
        <f aca="true" t="shared" si="4" ref="I20:O25">IF(MONTH($I$18)&lt;&gt;MONTH($I$18-(WEEKDAY($I$18,1)-($I$4-1))-IF((WEEKDAY($I$18,1)-($I$4-1))&lt;=0,7,0)+(ROW(I20)-ROW($I$20))*7+(COLUMN(I20)-COLUMN($I$20)+1)),"",$I$18-(WEEKDAY($I$18,1)-($I$4-1))-IF((WEEKDAY($I$18,1)-($I$4-1))&lt;=0,7,0)+(ROW(I20)-ROW($I$20))*7+(COLUMN(I20)-COLUMN($I$20)+1))</f>
      </c>
      <c r="J20" s="30">
        <f t="shared" si="4"/>
      </c>
      <c r="K20" s="30">
        <f t="shared" si="4"/>
      </c>
      <c r="L20" s="30">
        <f t="shared" si="4"/>
        <v>43586</v>
      </c>
      <c r="M20" s="30">
        <f t="shared" si="4"/>
        <v>43587</v>
      </c>
      <c r="N20" s="30">
        <f t="shared" si="4"/>
        <v>43588</v>
      </c>
      <c r="O20" s="30">
        <f t="shared" si="4"/>
        <v>43589</v>
      </c>
      <c r="P20" s="26"/>
      <c r="Q20" s="30">
        <f aca="true" t="shared" si="5" ref="Q20:W25">IF(MONTH($Q$18)&lt;&gt;MONTH($Q$18-(WEEKDAY($Q$18,1)-($I$4-1))-IF((WEEKDAY($Q$18,1)-($I$4-1))&lt;=0,7,0)+(ROW(Q20)-ROW($Q$20))*7+(COLUMN(Q20)-COLUMN($Q$20)+1)),"",$Q$18-(WEEKDAY($Q$18,1)-($I$4-1))-IF((WEEKDAY($Q$18,1)-($I$4-1))&lt;=0,7,0)+(ROW(Q20)-ROW($Q$20))*7+(COLUMN(Q20)-COLUMN($Q$20)+1))</f>
      </c>
      <c r="R20" s="30">
        <f t="shared" si="5"/>
      </c>
      <c r="S20" s="30">
        <f t="shared" si="5"/>
      </c>
      <c r="T20" s="30">
        <f t="shared" si="5"/>
      </c>
      <c r="U20" s="30">
        <f t="shared" si="5"/>
      </c>
      <c r="V20" s="30">
        <f t="shared" si="5"/>
      </c>
      <c r="W20" s="30">
        <f t="shared" si="5"/>
        <v>43617</v>
      </c>
      <c r="X20" s="26"/>
      <c r="Y20" s="39">
        <f>(DATE($A$4+IF($E$4&gt;9,1,0),9,1)+(1-1)*7)+2-WEEKDAY(DATE($A$4+IF($E$4&gt;9,1,0),9,1),1)+IF(2&lt;WEEKDAY(DATE($A$4+IF($E$4&gt;9,1,0),9,1),1),7,0)</f>
        <v>43710</v>
      </c>
      <c r="Z20" s="41" t="s">
        <v>20</v>
      </c>
    </row>
    <row r="21" spans="1:26" ht="12.75">
      <c r="A21" s="30">
        <f t="shared" si="3"/>
        <v>43562</v>
      </c>
      <c r="B21" s="30">
        <f t="shared" si="3"/>
        <v>43563</v>
      </c>
      <c r="C21" s="30">
        <f t="shared" si="3"/>
        <v>43564</v>
      </c>
      <c r="D21" s="30">
        <f t="shared" si="3"/>
        <v>43565</v>
      </c>
      <c r="E21" s="30">
        <f t="shared" si="3"/>
        <v>43566</v>
      </c>
      <c r="F21" s="30">
        <f t="shared" si="3"/>
        <v>43567</v>
      </c>
      <c r="G21" s="30">
        <f t="shared" si="3"/>
        <v>43568</v>
      </c>
      <c r="H21" s="26"/>
      <c r="I21" s="30">
        <f t="shared" si="4"/>
        <v>43590</v>
      </c>
      <c r="J21" s="30">
        <f t="shared" si="4"/>
        <v>43591</v>
      </c>
      <c r="K21" s="30">
        <f t="shared" si="4"/>
        <v>43592</v>
      </c>
      <c r="L21" s="30">
        <f t="shared" si="4"/>
        <v>43593</v>
      </c>
      <c r="M21" s="30">
        <f t="shared" si="4"/>
        <v>43594</v>
      </c>
      <c r="N21" s="30">
        <f t="shared" si="4"/>
        <v>43595</v>
      </c>
      <c r="O21" s="30">
        <f t="shared" si="4"/>
        <v>43596</v>
      </c>
      <c r="P21" s="26"/>
      <c r="Q21" s="30">
        <f t="shared" si="5"/>
        <v>43618</v>
      </c>
      <c r="R21" s="30">
        <f t="shared" si="5"/>
        <v>43619</v>
      </c>
      <c r="S21" s="30">
        <f t="shared" si="5"/>
        <v>43620</v>
      </c>
      <c r="T21" s="30">
        <f t="shared" si="5"/>
        <v>43621</v>
      </c>
      <c r="U21" s="30">
        <f t="shared" si="5"/>
        <v>43622</v>
      </c>
      <c r="V21" s="30">
        <f t="shared" si="5"/>
        <v>43623</v>
      </c>
      <c r="W21" s="30">
        <f t="shared" si="5"/>
        <v>43624</v>
      </c>
      <c r="X21" s="26"/>
      <c r="Y21" s="39">
        <f>(DATE($A$4+IF($E$4&gt;2,1,0),2,1)+(3-1)*7)+2-WEEKDAY(DATE($A$4+IF($E$4&gt;2,1,0),2,1),1)+IF(2&lt;WEEKDAY(DATE($A$4+IF($E$4&gt;2,1,0),2,1),1),7,0)</f>
        <v>43514</v>
      </c>
      <c r="Z21" s="41" t="s">
        <v>21</v>
      </c>
    </row>
    <row r="22" spans="1:26" ht="12.75">
      <c r="A22" s="30">
        <f t="shared" si="3"/>
        <v>43569</v>
      </c>
      <c r="B22" s="30">
        <f t="shared" si="3"/>
        <v>43570</v>
      </c>
      <c r="C22" s="30">
        <f t="shared" si="3"/>
        <v>43571</v>
      </c>
      <c r="D22" s="30">
        <f t="shared" si="3"/>
        <v>43572</v>
      </c>
      <c r="E22" s="30">
        <f t="shared" si="3"/>
        <v>43573</v>
      </c>
      <c r="F22" s="30">
        <f t="shared" si="3"/>
        <v>43574</v>
      </c>
      <c r="G22" s="30">
        <f t="shared" si="3"/>
        <v>43575</v>
      </c>
      <c r="H22" s="26"/>
      <c r="I22" s="30">
        <f t="shared" si="4"/>
        <v>43597</v>
      </c>
      <c r="J22" s="30">
        <f t="shared" si="4"/>
        <v>43598</v>
      </c>
      <c r="K22" s="30">
        <f t="shared" si="4"/>
        <v>43599</v>
      </c>
      <c r="L22" s="30">
        <f t="shared" si="4"/>
        <v>43600</v>
      </c>
      <c r="M22" s="30">
        <f t="shared" si="4"/>
        <v>43601</v>
      </c>
      <c r="N22" s="30">
        <f t="shared" si="4"/>
        <v>43602</v>
      </c>
      <c r="O22" s="30">
        <f t="shared" si="4"/>
        <v>43603</v>
      </c>
      <c r="P22" s="26"/>
      <c r="Q22" s="30">
        <f t="shared" si="5"/>
        <v>43625</v>
      </c>
      <c r="R22" s="30">
        <f t="shared" si="5"/>
        <v>43626</v>
      </c>
      <c r="S22" s="30">
        <f t="shared" si="5"/>
        <v>43627</v>
      </c>
      <c r="T22" s="30">
        <f t="shared" si="5"/>
        <v>43628</v>
      </c>
      <c r="U22" s="30">
        <f t="shared" si="5"/>
        <v>43629</v>
      </c>
      <c r="V22" s="30">
        <f t="shared" si="5"/>
        <v>43630</v>
      </c>
      <c r="W22" s="30">
        <f t="shared" si="5"/>
        <v>43631</v>
      </c>
      <c r="X22" s="26"/>
      <c r="Y22" s="39">
        <f>(DATE($A$4+IF($E$4&gt;10,1,0),10,1)+(2-1)*7)+2-WEEKDAY(DATE($A$4+IF($E$4&gt;10,1,0),10,1),1)+IF(2&lt;WEEKDAY(DATE($A$4+IF($E$4&gt;10,1,0),10,1),1),7,0)</f>
        <v>43752</v>
      </c>
      <c r="Z22" s="41" t="s">
        <v>22</v>
      </c>
    </row>
    <row r="23" spans="1:26" ht="12.75">
      <c r="A23" s="30">
        <f t="shared" si="3"/>
        <v>43576</v>
      </c>
      <c r="B23" s="30">
        <f t="shared" si="3"/>
        <v>43577</v>
      </c>
      <c r="C23" s="30">
        <f t="shared" si="3"/>
        <v>43578</v>
      </c>
      <c r="D23" s="30">
        <f t="shared" si="3"/>
        <v>43579</v>
      </c>
      <c r="E23" s="30">
        <f t="shared" si="3"/>
        <v>43580</v>
      </c>
      <c r="F23" s="30">
        <f t="shared" si="3"/>
        <v>43581</v>
      </c>
      <c r="G23" s="30">
        <f t="shared" si="3"/>
        <v>43582</v>
      </c>
      <c r="H23" s="26"/>
      <c r="I23" s="30">
        <f t="shared" si="4"/>
        <v>43604</v>
      </c>
      <c r="J23" s="30">
        <f t="shared" si="4"/>
        <v>43605</v>
      </c>
      <c r="K23" s="30">
        <f t="shared" si="4"/>
        <v>43606</v>
      </c>
      <c r="L23" s="30">
        <f t="shared" si="4"/>
        <v>43607</v>
      </c>
      <c r="M23" s="30">
        <f t="shared" si="4"/>
        <v>43608</v>
      </c>
      <c r="N23" s="30">
        <f t="shared" si="4"/>
        <v>43609</v>
      </c>
      <c r="O23" s="30">
        <f t="shared" si="4"/>
        <v>43610</v>
      </c>
      <c r="P23" s="26"/>
      <c r="Q23" s="30">
        <f t="shared" si="5"/>
        <v>43632</v>
      </c>
      <c r="R23" s="30">
        <f t="shared" si="5"/>
        <v>43633</v>
      </c>
      <c r="S23" s="30">
        <f t="shared" si="5"/>
        <v>43634</v>
      </c>
      <c r="T23" s="30">
        <f t="shared" si="5"/>
        <v>43635</v>
      </c>
      <c r="U23" s="30">
        <f t="shared" si="5"/>
        <v>43636</v>
      </c>
      <c r="V23" s="30">
        <f t="shared" si="5"/>
        <v>43637</v>
      </c>
      <c r="W23" s="30">
        <f t="shared" si="5"/>
        <v>43638</v>
      </c>
      <c r="X23" s="26"/>
      <c r="Y23" s="39">
        <f>(DATE($A$4+IF($E$4&gt;5,1,0),6,1)+(0-1)*7)+2-WEEKDAY(DATE($A$4+IF($E$4&gt;5,1,0),6,1),1)+IF(2&lt;WEEKDAY(DATE($A$4+IF($E$4&gt;5,1,0),6,1),1),7,0)</f>
        <v>43612</v>
      </c>
      <c r="Z23" s="41" t="s">
        <v>23</v>
      </c>
    </row>
    <row r="24" spans="1:26" ht="12.75">
      <c r="A24" s="30">
        <f t="shared" si="3"/>
        <v>43583</v>
      </c>
      <c r="B24" s="30">
        <f t="shared" si="3"/>
        <v>43584</v>
      </c>
      <c r="C24" s="30">
        <f t="shared" si="3"/>
        <v>43585</v>
      </c>
      <c r="D24" s="30">
        <f t="shared" si="3"/>
      </c>
      <c r="E24" s="30">
        <f t="shared" si="3"/>
      </c>
      <c r="F24" s="30">
        <f t="shared" si="3"/>
      </c>
      <c r="G24" s="30">
        <f t="shared" si="3"/>
      </c>
      <c r="H24" s="26"/>
      <c r="I24" s="30">
        <f t="shared" si="4"/>
        <v>43611</v>
      </c>
      <c r="J24" s="30">
        <f t="shared" si="4"/>
        <v>43612</v>
      </c>
      <c r="K24" s="30">
        <f t="shared" si="4"/>
        <v>43613</v>
      </c>
      <c r="L24" s="30">
        <f t="shared" si="4"/>
        <v>43614</v>
      </c>
      <c r="M24" s="30">
        <f t="shared" si="4"/>
        <v>43615</v>
      </c>
      <c r="N24" s="30">
        <f t="shared" si="4"/>
        <v>43616</v>
      </c>
      <c r="O24" s="30">
        <f t="shared" si="4"/>
      </c>
      <c r="P24" s="26"/>
      <c r="Q24" s="30">
        <f t="shared" si="5"/>
        <v>43639</v>
      </c>
      <c r="R24" s="30">
        <f t="shared" si="5"/>
        <v>43640</v>
      </c>
      <c r="S24" s="30">
        <f t="shared" si="5"/>
        <v>43641</v>
      </c>
      <c r="T24" s="30">
        <f t="shared" si="5"/>
        <v>43642</v>
      </c>
      <c r="U24" s="30">
        <f t="shared" si="5"/>
        <v>43643</v>
      </c>
      <c r="V24" s="30">
        <f t="shared" si="5"/>
        <v>43644</v>
      </c>
      <c r="W24" s="30">
        <f t="shared" si="5"/>
        <v>43645</v>
      </c>
      <c r="X24" s="26"/>
      <c r="Y24" s="39">
        <f>DATE($A$4+IF($E$4&gt;4,1,0),4,1)</f>
        <v>43556</v>
      </c>
      <c r="Z24" s="41" t="s">
        <v>24</v>
      </c>
    </row>
    <row r="25" spans="1:26" ht="12.75">
      <c r="A25" s="30">
        <f t="shared" si="3"/>
      </c>
      <c r="B25" s="30">
        <f t="shared" si="3"/>
      </c>
      <c r="C25" s="30">
        <f t="shared" si="3"/>
      </c>
      <c r="D25" s="30">
        <f t="shared" si="3"/>
      </c>
      <c r="E25" s="30">
        <f t="shared" si="3"/>
      </c>
      <c r="F25" s="30">
        <f t="shared" si="3"/>
      </c>
      <c r="G25" s="30">
        <f t="shared" si="3"/>
      </c>
      <c r="H25" s="31"/>
      <c r="I25" s="30">
        <f t="shared" si="4"/>
      </c>
      <c r="J25" s="30">
        <f t="shared" si="4"/>
      </c>
      <c r="K25" s="30">
        <f t="shared" si="4"/>
      </c>
      <c r="L25" s="30">
        <f t="shared" si="4"/>
      </c>
      <c r="M25" s="30">
        <f t="shared" si="4"/>
      </c>
      <c r="N25" s="30">
        <f t="shared" si="4"/>
      </c>
      <c r="O25" s="30">
        <f t="shared" si="4"/>
      </c>
      <c r="P25" s="31"/>
      <c r="Q25" s="30">
        <f t="shared" si="5"/>
        <v>43646</v>
      </c>
      <c r="R25" s="30">
        <f t="shared" si="5"/>
      </c>
      <c r="S25" s="30">
        <f t="shared" si="5"/>
      </c>
      <c r="T25" s="30">
        <f t="shared" si="5"/>
      </c>
      <c r="U25" s="30">
        <f t="shared" si="5"/>
      </c>
      <c r="V25" s="30">
        <f t="shared" si="5"/>
      </c>
      <c r="W25" s="30">
        <f t="shared" si="5"/>
      </c>
      <c r="X25" s="26"/>
      <c r="Y25" s="39">
        <f>DATE($A$4+IF($E$4&gt;12,1,0),12,25)</f>
        <v>43824</v>
      </c>
      <c r="Z25" s="41" t="s">
        <v>25</v>
      </c>
    </row>
    <row r="26" spans="1:26" ht="12.75">
      <c r="A26" s="26"/>
      <c r="B26" s="26"/>
      <c r="C26" s="26"/>
      <c r="D26" s="26"/>
      <c r="E26" s="26"/>
      <c r="F26" s="26"/>
      <c r="G26" s="26"/>
      <c r="H26" s="26"/>
      <c r="I26" s="26"/>
      <c r="J26" s="26"/>
      <c r="K26" s="26"/>
      <c r="L26" s="26"/>
      <c r="M26" s="26"/>
      <c r="N26" s="26"/>
      <c r="O26" s="26"/>
      <c r="P26" s="26"/>
      <c r="Q26" s="26"/>
      <c r="R26" s="26"/>
      <c r="S26" s="26"/>
      <c r="T26" s="26"/>
      <c r="U26" s="26"/>
      <c r="V26" s="26"/>
      <c r="W26" s="26"/>
      <c r="X26" s="26"/>
      <c r="Y26" s="39">
        <f>DATE($A$4+IF($E$4&gt;12,1,0),12,24)</f>
        <v>43823</v>
      </c>
      <c r="Z26" s="41" t="s">
        <v>26</v>
      </c>
    </row>
    <row r="27" spans="1:26" ht="15.75">
      <c r="A27" s="49">
        <f>DATE(YEAR(Q18),MONTH(Q18)+1,1)</f>
        <v>43647</v>
      </c>
      <c r="B27" s="50"/>
      <c r="C27" s="50"/>
      <c r="D27" s="50"/>
      <c r="E27" s="50"/>
      <c r="F27" s="50"/>
      <c r="G27" s="51"/>
      <c r="H27" s="26"/>
      <c r="I27" s="49">
        <f>DATE(YEAR(A27),MONTH(A27)+1,1)</f>
        <v>43678</v>
      </c>
      <c r="J27" s="50"/>
      <c r="K27" s="50"/>
      <c r="L27" s="50"/>
      <c r="M27" s="50"/>
      <c r="N27" s="50"/>
      <c r="O27" s="51"/>
      <c r="P27" s="26"/>
      <c r="Q27" s="49">
        <f>DATE(YEAR(I27),MONTH(I27)+1,1)</f>
        <v>43709</v>
      </c>
      <c r="R27" s="50"/>
      <c r="S27" s="50"/>
      <c r="T27" s="50"/>
      <c r="U27" s="50"/>
      <c r="V27" s="50"/>
      <c r="W27" s="51"/>
      <c r="X27" s="26"/>
      <c r="Y27" s="39">
        <f>DATE($A$4+IF($E$4&gt;10,1,0),10,31)</f>
        <v>43769</v>
      </c>
      <c r="Z27" s="41" t="s">
        <v>27</v>
      </c>
    </row>
    <row r="28" spans="1:26" ht="12.75">
      <c r="A28" s="32" t="str">
        <f>$A$10</f>
        <v>Su</v>
      </c>
      <c r="B28" s="33" t="str">
        <f>$B$10</f>
        <v>M</v>
      </c>
      <c r="C28" s="33" t="str">
        <f>$C$10</f>
        <v>Tu</v>
      </c>
      <c r="D28" s="33" t="str">
        <f>$D$10</f>
        <v>W</v>
      </c>
      <c r="E28" s="33" t="str">
        <f>$E$10</f>
        <v>Th</v>
      </c>
      <c r="F28" s="33" t="str">
        <f>$F$10</f>
        <v>F</v>
      </c>
      <c r="G28" s="34" t="str">
        <f>$G$10</f>
        <v>Sa</v>
      </c>
      <c r="H28" s="26"/>
      <c r="I28" s="32" t="str">
        <f>$A$10</f>
        <v>Su</v>
      </c>
      <c r="J28" s="33" t="str">
        <f>$B$10</f>
        <v>M</v>
      </c>
      <c r="K28" s="33" t="str">
        <f>$C$10</f>
        <v>Tu</v>
      </c>
      <c r="L28" s="33" t="str">
        <f>$D$10</f>
        <v>W</v>
      </c>
      <c r="M28" s="33" t="str">
        <f>$E$10</f>
        <v>Th</v>
      </c>
      <c r="N28" s="33" t="str">
        <f>$F$10</f>
        <v>F</v>
      </c>
      <c r="O28" s="34" t="str">
        <f>$G$10</f>
        <v>Sa</v>
      </c>
      <c r="P28" s="26"/>
      <c r="Q28" s="32" t="str">
        <f>$A$10</f>
        <v>Su</v>
      </c>
      <c r="R28" s="33" t="str">
        <f>$B$10</f>
        <v>M</v>
      </c>
      <c r="S28" s="33" t="str">
        <f>$C$10</f>
        <v>Tu</v>
      </c>
      <c r="T28" s="33" t="str">
        <f>$D$10</f>
        <v>W</v>
      </c>
      <c r="U28" s="33" t="str">
        <f>$E$10</f>
        <v>Th</v>
      </c>
      <c r="V28" s="33" t="str">
        <f>$F$10</f>
        <v>F</v>
      </c>
      <c r="W28" s="34" t="str">
        <f>$G$10</f>
        <v>Sa</v>
      </c>
      <c r="X28" s="26"/>
      <c r="Y28" s="39">
        <f>DATE($A$4+IF($E$4&gt;7,1,0),7,4)</f>
        <v>43650</v>
      </c>
      <c r="Z28" s="41" t="s">
        <v>28</v>
      </c>
    </row>
    <row r="29" spans="1:26" ht="12.75">
      <c r="A29" s="30">
        <f aca="true" t="shared" si="6" ref="A29:G34">IF(MONTH($A$27)&lt;&gt;MONTH($A$27-(WEEKDAY($A$27,1)-($I$4-1))-IF((WEEKDAY($A$27,1)-($I$4-1))&lt;=0,7,0)+(ROW(A29)-ROW($A$29))*7+(COLUMN(A29)-COLUMN($A$29)+1)),"",$A$27-(WEEKDAY($A$27,1)-($I$4-1))-IF((WEEKDAY($A$27,1)-($I$4-1))&lt;=0,7,0)+(ROW(A29)-ROW($A$29))*7+(COLUMN(A29)-COLUMN($A$29)+1))</f>
      </c>
      <c r="B29" s="30">
        <f t="shared" si="6"/>
        <v>43647</v>
      </c>
      <c r="C29" s="30">
        <f t="shared" si="6"/>
        <v>43648</v>
      </c>
      <c r="D29" s="30">
        <f t="shared" si="6"/>
        <v>43649</v>
      </c>
      <c r="E29" s="30">
        <f t="shared" si="6"/>
        <v>43650</v>
      </c>
      <c r="F29" s="30">
        <f t="shared" si="6"/>
        <v>43651</v>
      </c>
      <c r="G29" s="30">
        <f t="shared" si="6"/>
        <v>43652</v>
      </c>
      <c r="H29" s="26"/>
      <c r="I29" s="30">
        <f aca="true" t="shared" si="7" ref="I29:O34">IF(MONTH($I$27)&lt;&gt;MONTH($I$27-(WEEKDAY($I$27,1)-($I$4-1))-IF((WEEKDAY($I$27,1)-($I$4-1))&lt;=0,7,0)+(ROW(I29)-ROW($I$29))*7+(COLUMN(I29)-COLUMN($I$29)+1)),"",$I$27-(WEEKDAY($I$27,1)-($I$4-1))-IF((WEEKDAY($I$27,1)-($I$4-1))&lt;=0,7,0)+(ROW(I29)-ROW($I$29))*7+(COLUMN(I29)-COLUMN($I$29)+1))</f>
      </c>
      <c r="J29" s="30">
        <f t="shared" si="7"/>
      </c>
      <c r="K29" s="30">
        <f t="shared" si="7"/>
      </c>
      <c r="L29" s="30">
        <f t="shared" si="7"/>
      </c>
      <c r="M29" s="30">
        <f t="shared" si="7"/>
        <v>43678</v>
      </c>
      <c r="N29" s="30">
        <f t="shared" si="7"/>
        <v>43679</v>
      </c>
      <c r="O29" s="30">
        <f t="shared" si="7"/>
        <v>43680</v>
      </c>
      <c r="P29" s="26"/>
      <c r="Q29" s="30">
        <f aca="true" t="shared" si="8" ref="Q29:W34">IF(MONTH($Q$27)&lt;&gt;MONTH($Q$27-(WEEKDAY($Q$27,1)-($I$4-1))-IF((WEEKDAY($Q$27,1)-($I$4-1))&lt;=0,7,0)+(ROW(Q29)-ROW($Q$29))*7+(COLUMN(Q29)-COLUMN($Q$29)+1)),"",$Q$27-(WEEKDAY($Q$27,1)-($I$4-1))-IF((WEEKDAY($Q$27,1)-($I$4-1))&lt;=0,7,0)+(ROW(Q29)-ROW($Q$29))*7+(COLUMN(Q29)-COLUMN($Q$29)+1))</f>
        <v>43709</v>
      </c>
      <c r="R29" s="30">
        <f t="shared" si="8"/>
        <v>43710</v>
      </c>
      <c r="S29" s="30">
        <f t="shared" si="8"/>
        <v>43711</v>
      </c>
      <c r="T29" s="30">
        <f t="shared" si="8"/>
        <v>43712</v>
      </c>
      <c r="U29" s="30">
        <f t="shared" si="8"/>
        <v>43713</v>
      </c>
      <c r="V29" s="30">
        <f t="shared" si="8"/>
        <v>43714</v>
      </c>
      <c r="W29" s="30">
        <f t="shared" si="8"/>
        <v>43715</v>
      </c>
      <c r="X29" s="26"/>
      <c r="Y29" s="39">
        <f>DATE($A$4+IF($E$4&gt;1,1,0),1,1)</f>
        <v>43466</v>
      </c>
      <c r="Z29" s="41" t="s">
        <v>29</v>
      </c>
    </row>
    <row r="30" spans="1:26" ht="12.75">
      <c r="A30" s="30">
        <f t="shared" si="6"/>
        <v>43653</v>
      </c>
      <c r="B30" s="30">
        <f t="shared" si="6"/>
        <v>43654</v>
      </c>
      <c r="C30" s="30">
        <f t="shared" si="6"/>
        <v>43655</v>
      </c>
      <c r="D30" s="30">
        <f t="shared" si="6"/>
        <v>43656</v>
      </c>
      <c r="E30" s="30">
        <f t="shared" si="6"/>
        <v>43657</v>
      </c>
      <c r="F30" s="30">
        <f t="shared" si="6"/>
        <v>43658</v>
      </c>
      <c r="G30" s="30">
        <f t="shared" si="6"/>
        <v>43659</v>
      </c>
      <c r="H30" s="26"/>
      <c r="I30" s="30">
        <f t="shared" si="7"/>
        <v>43681</v>
      </c>
      <c r="J30" s="30">
        <f t="shared" si="7"/>
        <v>43682</v>
      </c>
      <c r="K30" s="30">
        <f t="shared" si="7"/>
        <v>43683</v>
      </c>
      <c r="L30" s="30">
        <f t="shared" si="7"/>
        <v>43684</v>
      </c>
      <c r="M30" s="30">
        <f t="shared" si="7"/>
        <v>43685</v>
      </c>
      <c r="N30" s="30">
        <f t="shared" si="7"/>
        <v>43686</v>
      </c>
      <c r="O30" s="30">
        <f t="shared" si="7"/>
        <v>43687</v>
      </c>
      <c r="P30" s="26"/>
      <c r="Q30" s="30">
        <f t="shared" si="8"/>
        <v>43716</v>
      </c>
      <c r="R30" s="30">
        <f t="shared" si="8"/>
        <v>43717</v>
      </c>
      <c r="S30" s="30">
        <f t="shared" si="8"/>
        <v>43718</v>
      </c>
      <c r="T30" s="30">
        <f t="shared" si="8"/>
        <v>43719</v>
      </c>
      <c r="U30" s="30">
        <f t="shared" si="8"/>
        <v>43720</v>
      </c>
      <c r="V30" s="30">
        <f t="shared" si="8"/>
        <v>43721</v>
      </c>
      <c r="W30" s="30">
        <f t="shared" si="8"/>
        <v>43722</v>
      </c>
      <c r="X30" s="26"/>
      <c r="Y30" s="39">
        <f>DATE($A$4+IF($E$4&gt;12,1,0),12,31)</f>
        <v>43830</v>
      </c>
      <c r="Z30" s="41" t="s">
        <v>30</v>
      </c>
    </row>
    <row r="31" spans="1:26" ht="12.75">
      <c r="A31" s="30">
        <f t="shared" si="6"/>
        <v>43660</v>
      </c>
      <c r="B31" s="30">
        <f t="shared" si="6"/>
        <v>43661</v>
      </c>
      <c r="C31" s="30">
        <f t="shared" si="6"/>
        <v>43662</v>
      </c>
      <c r="D31" s="30">
        <f t="shared" si="6"/>
        <v>43663</v>
      </c>
      <c r="E31" s="30">
        <f t="shared" si="6"/>
        <v>43664</v>
      </c>
      <c r="F31" s="30">
        <f t="shared" si="6"/>
        <v>43665</v>
      </c>
      <c r="G31" s="30">
        <f t="shared" si="6"/>
        <v>43666</v>
      </c>
      <c r="H31" s="26"/>
      <c r="I31" s="30">
        <f t="shared" si="7"/>
        <v>43688</v>
      </c>
      <c r="J31" s="30">
        <f t="shared" si="7"/>
        <v>43689</v>
      </c>
      <c r="K31" s="30">
        <f t="shared" si="7"/>
        <v>43690</v>
      </c>
      <c r="L31" s="30">
        <f t="shared" si="7"/>
        <v>43691</v>
      </c>
      <c r="M31" s="30">
        <f t="shared" si="7"/>
        <v>43692</v>
      </c>
      <c r="N31" s="30">
        <f t="shared" si="7"/>
        <v>43693</v>
      </c>
      <c r="O31" s="30">
        <f t="shared" si="7"/>
        <v>43694</v>
      </c>
      <c r="P31" s="26"/>
      <c r="Q31" s="30">
        <f t="shared" si="8"/>
        <v>43723</v>
      </c>
      <c r="R31" s="30">
        <f t="shared" si="8"/>
        <v>43724</v>
      </c>
      <c r="S31" s="30">
        <f t="shared" si="8"/>
        <v>43725</v>
      </c>
      <c r="T31" s="30">
        <f t="shared" si="8"/>
        <v>43726</v>
      </c>
      <c r="U31" s="30">
        <f t="shared" si="8"/>
        <v>43727</v>
      </c>
      <c r="V31" s="30">
        <f t="shared" si="8"/>
        <v>43728</v>
      </c>
      <c r="W31" s="30">
        <f t="shared" si="8"/>
        <v>43729</v>
      </c>
      <c r="X31" s="26"/>
      <c r="Y31" s="39">
        <f>DATE($A$4+IF($E$4&gt;3,1,0),3,17)</f>
        <v>43541</v>
      </c>
      <c r="Z31" s="41" t="s">
        <v>31</v>
      </c>
    </row>
    <row r="32" spans="1:26" ht="12.75">
      <c r="A32" s="30">
        <f t="shared" si="6"/>
        <v>43667</v>
      </c>
      <c r="B32" s="30">
        <f t="shared" si="6"/>
        <v>43668</v>
      </c>
      <c r="C32" s="30">
        <f t="shared" si="6"/>
        <v>43669</v>
      </c>
      <c r="D32" s="30">
        <f t="shared" si="6"/>
        <v>43670</v>
      </c>
      <c r="E32" s="30">
        <f t="shared" si="6"/>
        <v>43671</v>
      </c>
      <c r="F32" s="30">
        <f t="shared" si="6"/>
        <v>43672</v>
      </c>
      <c r="G32" s="30">
        <f t="shared" si="6"/>
        <v>43673</v>
      </c>
      <c r="H32" s="26"/>
      <c r="I32" s="30">
        <f t="shared" si="7"/>
        <v>43695</v>
      </c>
      <c r="J32" s="30">
        <f t="shared" si="7"/>
        <v>43696</v>
      </c>
      <c r="K32" s="30">
        <f t="shared" si="7"/>
        <v>43697</v>
      </c>
      <c r="L32" s="30">
        <f t="shared" si="7"/>
        <v>43698</v>
      </c>
      <c r="M32" s="30">
        <f t="shared" si="7"/>
        <v>43699</v>
      </c>
      <c r="N32" s="30">
        <f t="shared" si="7"/>
        <v>43700</v>
      </c>
      <c r="O32" s="30">
        <f t="shared" si="7"/>
        <v>43701</v>
      </c>
      <c r="P32" s="26"/>
      <c r="Q32" s="30">
        <f t="shared" si="8"/>
        <v>43730</v>
      </c>
      <c r="R32" s="30">
        <f t="shared" si="8"/>
        <v>43731</v>
      </c>
      <c r="S32" s="30">
        <f t="shared" si="8"/>
        <v>43732</v>
      </c>
      <c r="T32" s="30">
        <f t="shared" si="8"/>
        <v>43733</v>
      </c>
      <c r="U32" s="30">
        <f t="shared" si="8"/>
        <v>43734</v>
      </c>
      <c r="V32" s="30">
        <f t="shared" si="8"/>
        <v>43735</v>
      </c>
      <c r="W32" s="30">
        <f t="shared" si="8"/>
        <v>43736</v>
      </c>
      <c r="X32" s="26"/>
      <c r="Y32" s="39">
        <f>DATE($A$4+IF($E$4&gt;2,1,0),2,14)</f>
        <v>43510</v>
      </c>
      <c r="Z32" s="41" t="s">
        <v>32</v>
      </c>
    </row>
    <row r="33" spans="1:26" ht="12.75">
      <c r="A33" s="30">
        <f t="shared" si="6"/>
        <v>43674</v>
      </c>
      <c r="B33" s="30">
        <f t="shared" si="6"/>
        <v>43675</v>
      </c>
      <c r="C33" s="30">
        <f t="shared" si="6"/>
        <v>43676</v>
      </c>
      <c r="D33" s="30">
        <f t="shared" si="6"/>
        <v>43677</v>
      </c>
      <c r="E33" s="30">
        <f t="shared" si="6"/>
      </c>
      <c r="F33" s="30">
        <f t="shared" si="6"/>
      </c>
      <c r="G33" s="30">
        <f t="shared" si="6"/>
      </c>
      <c r="H33" s="26"/>
      <c r="I33" s="30">
        <f t="shared" si="7"/>
        <v>43702</v>
      </c>
      <c r="J33" s="30">
        <f t="shared" si="7"/>
        <v>43703</v>
      </c>
      <c r="K33" s="30">
        <f t="shared" si="7"/>
        <v>43704</v>
      </c>
      <c r="L33" s="30">
        <f t="shared" si="7"/>
        <v>43705</v>
      </c>
      <c r="M33" s="30">
        <f t="shared" si="7"/>
        <v>43706</v>
      </c>
      <c r="N33" s="30">
        <f t="shared" si="7"/>
        <v>43707</v>
      </c>
      <c r="O33" s="30">
        <f t="shared" si="7"/>
        <v>43708</v>
      </c>
      <c r="P33" s="26"/>
      <c r="Q33" s="30">
        <f t="shared" si="8"/>
        <v>43737</v>
      </c>
      <c r="R33" s="30">
        <f t="shared" si="8"/>
        <v>43738</v>
      </c>
      <c r="S33" s="30">
        <f t="shared" si="8"/>
      </c>
      <c r="T33" s="30">
        <f t="shared" si="8"/>
      </c>
      <c r="U33" s="30">
        <f t="shared" si="8"/>
      </c>
      <c r="V33" s="30">
        <f t="shared" si="8"/>
      </c>
      <c r="W33" s="30">
        <f t="shared" si="8"/>
      </c>
      <c r="X33" s="26"/>
      <c r="Y33" s="39">
        <f>DATE($A$4+IF($E$4&gt;11,1,0),11,11)</f>
        <v>43780</v>
      </c>
      <c r="Z33" s="41" t="s">
        <v>33</v>
      </c>
    </row>
    <row r="34" spans="1:26" ht="12.75">
      <c r="A34" s="30">
        <f t="shared" si="6"/>
      </c>
      <c r="B34" s="30">
        <f t="shared" si="6"/>
      </c>
      <c r="C34" s="30">
        <f t="shared" si="6"/>
      </c>
      <c r="D34" s="30">
        <f t="shared" si="6"/>
      </c>
      <c r="E34" s="30">
        <f t="shared" si="6"/>
      </c>
      <c r="F34" s="30">
        <f t="shared" si="6"/>
      </c>
      <c r="G34" s="30">
        <f t="shared" si="6"/>
      </c>
      <c r="H34" s="31"/>
      <c r="I34" s="30">
        <f t="shared" si="7"/>
      </c>
      <c r="J34" s="30">
        <f t="shared" si="7"/>
      </c>
      <c r="K34" s="30">
        <f t="shared" si="7"/>
      </c>
      <c r="L34" s="30">
        <f t="shared" si="7"/>
      </c>
      <c r="M34" s="30">
        <f t="shared" si="7"/>
      </c>
      <c r="N34" s="30">
        <f t="shared" si="7"/>
      </c>
      <c r="O34" s="30">
        <f t="shared" si="7"/>
      </c>
      <c r="P34" s="31"/>
      <c r="Q34" s="30">
        <f t="shared" si="8"/>
      </c>
      <c r="R34" s="30">
        <f t="shared" si="8"/>
      </c>
      <c r="S34" s="30">
        <f t="shared" si="8"/>
      </c>
      <c r="T34" s="30">
        <f t="shared" si="8"/>
      </c>
      <c r="U34" s="30">
        <f t="shared" si="8"/>
      </c>
      <c r="V34" s="30">
        <f t="shared" si="8"/>
      </c>
      <c r="W34" s="30">
        <f t="shared" si="8"/>
      </c>
      <c r="X34" s="26"/>
      <c r="Y34" s="39">
        <f>DATE($A$4+IF($E$4&gt;9,1,0),9,11)</f>
        <v>43719</v>
      </c>
      <c r="Z34" s="41" t="s">
        <v>34</v>
      </c>
    </row>
    <row r="35" spans="1:26" ht="12.75">
      <c r="A35" s="26"/>
      <c r="B35" s="26"/>
      <c r="C35" s="26"/>
      <c r="D35" s="26"/>
      <c r="E35" s="26"/>
      <c r="F35" s="26"/>
      <c r="G35" s="26"/>
      <c r="H35" s="26"/>
      <c r="I35" s="26"/>
      <c r="J35" s="26"/>
      <c r="K35" s="26"/>
      <c r="L35" s="26"/>
      <c r="M35" s="26"/>
      <c r="N35" s="26"/>
      <c r="O35" s="26"/>
      <c r="P35" s="26"/>
      <c r="Q35" s="26"/>
      <c r="R35" s="26"/>
      <c r="S35" s="26"/>
      <c r="T35" s="26"/>
      <c r="U35" s="26"/>
      <c r="V35" s="26"/>
      <c r="W35" s="26"/>
      <c r="X35" s="26"/>
      <c r="Y35" s="39">
        <f>DATE($A$4+IF($E$4&gt;12,1,0),12,26)</f>
        <v>43825</v>
      </c>
      <c r="Z35" s="41" t="s">
        <v>35</v>
      </c>
    </row>
    <row r="36" spans="1:26" ht="15.75">
      <c r="A36" s="49">
        <f>DATE(YEAR(Q27),MONTH(Q27)+1,1)</f>
        <v>43739</v>
      </c>
      <c r="B36" s="50"/>
      <c r="C36" s="50"/>
      <c r="D36" s="50"/>
      <c r="E36" s="50"/>
      <c r="F36" s="50"/>
      <c r="G36" s="51"/>
      <c r="H36" s="26"/>
      <c r="I36" s="49">
        <f>DATE(YEAR(A36),MONTH(A36)+1,1)</f>
        <v>43770</v>
      </c>
      <c r="J36" s="50"/>
      <c r="K36" s="50"/>
      <c r="L36" s="50"/>
      <c r="M36" s="50"/>
      <c r="N36" s="50"/>
      <c r="O36" s="51"/>
      <c r="P36" s="26"/>
      <c r="Q36" s="49">
        <f>DATE(YEAR(I36),MONTH(I36)+1,1)</f>
        <v>43800</v>
      </c>
      <c r="R36" s="50"/>
      <c r="S36" s="50"/>
      <c r="T36" s="50"/>
      <c r="U36" s="50"/>
      <c r="V36" s="50"/>
      <c r="W36" s="51"/>
      <c r="X36" s="31" t="s">
        <v>36</v>
      </c>
      <c r="Y36" s="39">
        <f>DATE($A$4+IF($E$4&gt;8,1,0),8,5)</f>
        <v>43682</v>
      </c>
      <c r="Z36" s="41" t="s">
        <v>37</v>
      </c>
    </row>
    <row r="37" spans="1:26" ht="12.75">
      <c r="A37" s="32" t="str">
        <f>$A$10</f>
        <v>Su</v>
      </c>
      <c r="B37" s="33" t="str">
        <f>$B$10</f>
        <v>M</v>
      </c>
      <c r="C37" s="33" t="str">
        <f>$C$10</f>
        <v>Tu</v>
      </c>
      <c r="D37" s="33" t="str">
        <f>$D$10</f>
        <v>W</v>
      </c>
      <c r="E37" s="33" t="str">
        <f>$E$10</f>
        <v>Th</v>
      </c>
      <c r="F37" s="33" t="str">
        <f>$F$10</f>
        <v>F</v>
      </c>
      <c r="G37" s="34" t="str">
        <f>$G$10</f>
        <v>Sa</v>
      </c>
      <c r="H37" s="26"/>
      <c r="I37" s="32" t="str">
        <f>$A$10</f>
        <v>Su</v>
      </c>
      <c r="J37" s="33" t="str">
        <f>$B$10</f>
        <v>M</v>
      </c>
      <c r="K37" s="33" t="str">
        <f>$C$10</f>
        <v>Tu</v>
      </c>
      <c r="L37" s="33" t="str">
        <f>$D$10</f>
        <v>W</v>
      </c>
      <c r="M37" s="33" t="str">
        <f>$E$10</f>
        <v>Th</v>
      </c>
      <c r="N37" s="33" t="str">
        <f>$F$10</f>
        <v>F</v>
      </c>
      <c r="O37" s="34" t="str">
        <f>$G$10</f>
        <v>Sa</v>
      </c>
      <c r="P37" s="26"/>
      <c r="Q37" s="32" t="str">
        <f>$A$10</f>
        <v>Su</v>
      </c>
      <c r="R37" s="33" t="str">
        <f>$B$10</f>
        <v>M</v>
      </c>
      <c r="S37" s="33" t="str">
        <f>$C$10</f>
        <v>Tu</v>
      </c>
      <c r="T37" s="33" t="str">
        <f>$D$10</f>
        <v>W</v>
      </c>
      <c r="U37" s="33" t="str">
        <f>$E$10</f>
        <v>Th</v>
      </c>
      <c r="V37" s="33" t="str">
        <f>$F$10</f>
        <v>F</v>
      </c>
      <c r="W37" s="34" t="str">
        <f>$G$10</f>
        <v>Sa</v>
      </c>
      <c r="X37" s="26"/>
      <c r="Y37" s="39"/>
      <c r="Z37" s="41"/>
    </row>
    <row r="38" spans="1:26" ht="12.75">
      <c r="A38" s="30">
        <f aca="true" t="shared" si="9" ref="A38:G43">IF(MONTH($A$36)&lt;&gt;MONTH($A$36-(WEEKDAY($A$36,1)-($I$4-1))-IF((WEEKDAY($A$36,1)-($I$4-1))&lt;=0,7,0)+(ROW(A38)-ROW($A$38))*7+(COLUMN(A38)-COLUMN($A$38)+1)),"",$A$36-(WEEKDAY($A$36,1)-($I$4-1))-IF((WEEKDAY($A$36,1)-($I$4-1))&lt;=0,7,0)+(ROW(A38)-ROW($A$38))*7+(COLUMN(A38)-COLUMN($A$38)+1))</f>
      </c>
      <c r="B38" s="30">
        <f t="shared" si="9"/>
      </c>
      <c r="C38" s="30">
        <f t="shared" si="9"/>
        <v>43739</v>
      </c>
      <c r="D38" s="30">
        <f t="shared" si="9"/>
        <v>43740</v>
      </c>
      <c r="E38" s="30">
        <f t="shared" si="9"/>
        <v>43741</v>
      </c>
      <c r="F38" s="30">
        <f t="shared" si="9"/>
        <v>43742</v>
      </c>
      <c r="G38" s="30">
        <f t="shared" si="9"/>
        <v>43743</v>
      </c>
      <c r="H38" s="26"/>
      <c r="I38" s="30">
        <f aca="true" t="shared" si="10" ref="I38:O43">IF(MONTH($I$36)&lt;&gt;MONTH($I$36-(WEEKDAY($I$36,1)-($I$4-1))-IF((WEEKDAY($I$36,1)-($I$4-1))&lt;=0,7,0)+(ROW(I38)-ROW($I$38))*7+(COLUMN(I38)-COLUMN($I$38)+1)),"",$I$36-(WEEKDAY($I$36,1)-($I$4-1))-IF((WEEKDAY($I$36,1)-($I$4-1))&lt;=0,7,0)+(ROW(I38)-ROW($I$38))*7+(COLUMN(I38)-COLUMN($I$38)+1))</f>
      </c>
      <c r="J38" s="30">
        <f t="shared" si="10"/>
      </c>
      <c r="K38" s="30">
        <f t="shared" si="10"/>
      </c>
      <c r="L38" s="30">
        <f t="shared" si="10"/>
      </c>
      <c r="M38" s="30">
        <f t="shared" si="10"/>
      </c>
      <c r="N38" s="30">
        <f t="shared" si="10"/>
        <v>43770</v>
      </c>
      <c r="O38" s="30">
        <f t="shared" si="10"/>
        <v>43771</v>
      </c>
      <c r="P38" s="26"/>
      <c r="Q38" s="30">
        <f aca="true" t="shared" si="11" ref="Q38:W43">IF(MONTH($Q$36)&lt;&gt;MONTH($Q$36-(WEEKDAY($Q$36,1)-($I$4-1))-IF((WEEKDAY($Q$36,1)-($I$4-1))&lt;=0,7,0)+(ROW(Q38)-ROW($Q$38))*7+(COLUMN(Q38)-COLUMN($Q$38)+1)),"",$Q$36-(WEEKDAY($Q$36,1)-($I$4-1))-IF((WEEKDAY($Q$36,1)-($I$4-1))&lt;=0,7,0)+(ROW(Q38)-ROW($Q$38))*7+(COLUMN(Q38)-COLUMN($Q$38)+1))</f>
        <v>43800</v>
      </c>
      <c r="R38" s="30">
        <f t="shared" si="11"/>
        <v>43801</v>
      </c>
      <c r="S38" s="30">
        <f t="shared" si="11"/>
        <v>43802</v>
      </c>
      <c r="T38" s="30">
        <f t="shared" si="11"/>
        <v>43803</v>
      </c>
      <c r="U38" s="30">
        <f t="shared" si="11"/>
        <v>43804</v>
      </c>
      <c r="V38" s="30">
        <f t="shared" si="11"/>
        <v>43805</v>
      </c>
      <c r="W38" s="30">
        <f t="shared" si="11"/>
        <v>43806</v>
      </c>
      <c r="X38" s="26"/>
      <c r="Y38" s="39"/>
      <c r="Z38" s="41"/>
    </row>
    <row r="39" spans="1:26" ht="12.75">
      <c r="A39" s="30">
        <f t="shared" si="9"/>
        <v>43744</v>
      </c>
      <c r="B39" s="30">
        <f t="shared" si="9"/>
        <v>43745</v>
      </c>
      <c r="C39" s="30">
        <f t="shared" si="9"/>
        <v>43746</v>
      </c>
      <c r="D39" s="30">
        <f t="shared" si="9"/>
        <v>43747</v>
      </c>
      <c r="E39" s="30">
        <f t="shared" si="9"/>
        <v>43748</v>
      </c>
      <c r="F39" s="30">
        <f t="shared" si="9"/>
        <v>43749</v>
      </c>
      <c r="G39" s="30">
        <f t="shared" si="9"/>
        <v>43750</v>
      </c>
      <c r="H39" s="26"/>
      <c r="I39" s="30">
        <f t="shared" si="10"/>
        <v>43772</v>
      </c>
      <c r="J39" s="30">
        <f t="shared" si="10"/>
        <v>43773</v>
      </c>
      <c r="K39" s="30">
        <f t="shared" si="10"/>
        <v>43774</v>
      </c>
      <c r="L39" s="30">
        <f t="shared" si="10"/>
        <v>43775</v>
      </c>
      <c r="M39" s="30">
        <f t="shared" si="10"/>
        <v>43776</v>
      </c>
      <c r="N39" s="30">
        <f t="shared" si="10"/>
        <v>43777</v>
      </c>
      <c r="O39" s="30">
        <f t="shared" si="10"/>
        <v>43778</v>
      </c>
      <c r="P39" s="26"/>
      <c r="Q39" s="30">
        <f t="shared" si="11"/>
        <v>43807</v>
      </c>
      <c r="R39" s="30">
        <f t="shared" si="11"/>
        <v>43808</v>
      </c>
      <c r="S39" s="30">
        <f t="shared" si="11"/>
        <v>43809</v>
      </c>
      <c r="T39" s="30">
        <f t="shared" si="11"/>
        <v>43810</v>
      </c>
      <c r="U39" s="30">
        <f t="shared" si="11"/>
        <v>43811</v>
      </c>
      <c r="V39" s="30">
        <f t="shared" si="11"/>
        <v>43812</v>
      </c>
      <c r="W39" s="30">
        <f t="shared" si="11"/>
        <v>43813</v>
      </c>
      <c r="X39" s="26"/>
      <c r="Y39" s="39"/>
      <c r="Z39" s="41"/>
    </row>
    <row r="40" spans="1:26" ht="12.75">
      <c r="A40" s="30">
        <f t="shared" si="9"/>
        <v>43751</v>
      </c>
      <c r="B40" s="30">
        <f t="shared" si="9"/>
        <v>43752</v>
      </c>
      <c r="C40" s="30">
        <f t="shared" si="9"/>
        <v>43753</v>
      </c>
      <c r="D40" s="30">
        <f t="shared" si="9"/>
        <v>43754</v>
      </c>
      <c r="E40" s="30">
        <f t="shared" si="9"/>
        <v>43755</v>
      </c>
      <c r="F40" s="30">
        <f t="shared" si="9"/>
        <v>43756</v>
      </c>
      <c r="G40" s="30">
        <f t="shared" si="9"/>
        <v>43757</v>
      </c>
      <c r="H40" s="26"/>
      <c r="I40" s="30">
        <f t="shared" si="10"/>
        <v>43779</v>
      </c>
      <c r="J40" s="30">
        <f t="shared" si="10"/>
        <v>43780</v>
      </c>
      <c r="K40" s="30">
        <f t="shared" si="10"/>
        <v>43781</v>
      </c>
      <c r="L40" s="30">
        <f t="shared" si="10"/>
        <v>43782</v>
      </c>
      <c r="M40" s="30">
        <f t="shared" si="10"/>
        <v>43783</v>
      </c>
      <c r="N40" s="30">
        <f t="shared" si="10"/>
        <v>43784</v>
      </c>
      <c r="O40" s="30">
        <f t="shared" si="10"/>
        <v>43785</v>
      </c>
      <c r="P40" s="26"/>
      <c r="Q40" s="30">
        <f t="shared" si="11"/>
        <v>43814</v>
      </c>
      <c r="R40" s="30">
        <f t="shared" si="11"/>
        <v>43815</v>
      </c>
      <c r="S40" s="30">
        <f t="shared" si="11"/>
        <v>43816</v>
      </c>
      <c r="T40" s="30">
        <f t="shared" si="11"/>
        <v>43817</v>
      </c>
      <c r="U40" s="30">
        <f t="shared" si="11"/>
        <v>43818</v>
      </c>
      <c r="V40" s="30">
        <f t="shared" si="11"/>
        <v>43819</v>
      </c>
      <c r="W40" s="30">
        <f t="shared" si="11"/>
        <v>43820</v>
      </c>
      <c r="X40" s="26"/>
      <c r="Y40" s="39"/>
      <c r="Z40" s="40"/>
    </row>
    <row r="41" spans="1:26" ht="12.75">
      <c r="A41" s="30">
        <f t="shared" si="9"/>
        <v>43758</v>
      </c>
      <c r="B41" s="30">
        <f t="shared" si="9"/>
        <v>43759</v>
      </c>
      <c r="C41" s="30">
        <f t="shared" si="9"/>
        <v>43760</v>
      </c>
      <c r="D41" s="30">
        <f t="shared" si="9"/>
        <v>43761</v>
      </c>
      <c r="E41" s="30">
        <f t="shared" si="9"/>
        <v>43762</v>
      </c>
      <c r="F41" s="30">
        <f t="shared" si="9"/>
        <v>43763</v>
      </c>
      <c r="G41" s="30">
        <f t="shared" si="9"/>
        <v>43764</v>
      </c>
      <c r="H41" s="26"/>
      <c r="I41" s="30">
        <f t="shared" si="10"/>
        <v>43786</v>
      </c>
      <c r="J41" s="30">
        <f t="shared" si="10"/>
        <v>43787</v>
      </c>
      <c r="K41" s="30">
        <f t="shared" si="10"/>
        <v>43788</v>
      </c>
      <c r="L41" s="30">
        <f t="shared" si="10"/>
        <v>43789</v>
      </c>
      <c r="M41" s="30">
        <f t="shared" si="10"/>
        <v>43790</v>
      </c>
      <c r="N41" s="30">
        <f t="shared" si="10"/>
        <v>43791</v>
      </c>
      <c r="O41" s="30">
        <f t="shared" si="10"/>
        <v>43792</v>
      </c>
      <c r="P41" s="26"/>
      <c r="Q41" s="30">
        <f t="shared" si="11"/>
        <v>43821</v>
      </c>
      <c r="R41" s="30">
        <f t="shared" si="11"/>
        <v>43822</v>
      </c>
      <c r="S41" s="30">
        <f t="shared" si="11"/>
        <v>43823</v>
      </c>
      <c r="T41" s="30">
        <f t="shared" si="11"/>
        <v>43824</v>
      </c>
      <c r="U41" s="30">
        <f t="shared" si="11"/>
        <v>43825</v>
      </c>
      <c r="V41" s="30">
        <f t="shared" si="11"/>
        <v>43826</v>
      </c>
      <c r="W41" s="30">
        <f t="shared" si="11"/>
        <v>43827</v>
      </c>
      <c r="X41" s="26"/>
      <c r="Y41" s="39"/>
      <c r="Z41" s="40"/>
    </row>
    <row r="42" spans="1:26" ht="12.75">
      <c r="A42" s="30">
        <f t="shared" si="9"/>
        <v>43765</v>
      </c>
      <c r="B42" s="30">
        <f t="shared" si="9"/>
        <v>43766</v>
      </c>
      <c r="C42" s="30">
        <f t="shared" si="9"/>
        <v>43767</v>
      </c>
      <c r="D42" s="30">
        <f t="shared" si="9"/>
        <v>43768</v>
      </c>
      <c r="E42" s="30">
        <f t="shared" si="9"/>
        <v>43769</v>
      </c>
      <c r="F42" s="30">
        <f t="shared" si="9"/>
      </c>
      <c r="G42" s="30">
        <f t="shared" si="9"/>
      </c>
      <c r="H42" s="26"/>
      <c r="I42" s="30">
        <f t="shared" si="10"/>
        <v>43793</v>
      </c>
      <c r="J42" s="30">
        <f t="shared" si="10"/>
        <v>43794</v>
      </c>
      <c r="K42" s="30">
        <f t="shared" si="10"/>
        <v>43795</v>
      </c>
      <c r="L42" s="30">
        <f t="shared" si="10"/>
        <v>43796</v>
      </c>
      <c r="M42" s="30">
        <f t="shared" si="10"/>
        <v>43797</v>
      </c>
      <c r="N42" s="30">
        <f t="shared" si="10"/>
        <v>43798</v>
      </c>
      <c r="O42" s="30">
        <f t="shared" si="10"/>
        <v>43799</v>
      </c>
      <c r="P42" s="26"/>
      <c r="Q42" s="30">
        <f t="shared" si="11"/>
        <v>43828</v>
      </c>
      <c r="R42" s="30">
        <f t="shared" si="11"/>
        <v>43829</v>
      </c>
      <c r="S42" s="30">
        <f t="shared" si="11"/>
        <v>43830</v>
      </c>
      <c r="T42" s="30">
        <f t="shared" si="11"/>
      </c>
      <c r="U42" s="30">
        <f t="shared" si="11"/>
      </c>
      <c r="V42" s="30">
        <f t="shared" si="11"/>
      </c>
      <c r="W42" s="30">
        <f t="shared" si="11"/>
      </c>
      <c r="X42" s="26"/>
      <c r="Y42" s="39"/>
      <c r="Z42" s="40"/>
    </row>
    <row r="43" spans="1:26" ht="12.75">
      <c r="A43" s="30">
        <f t="shared" si="9"/>
      </c>
      <c r="B43" s="30">
        <f t="shared" si="9"/>
      </c>
      <c r="C43" s="30">
        <f t="shared" si="9"/>
      </c>
      <c r="D43" s="30">
        <f t="shared" si="9"/>
      </c>
      <c r="E43" s="30">
        <f t="shared" si="9"/>
      </c>
      <c r="F43" s="30">
        <f t="shared" si="9"/>
      </c>
      <c r="G43" s="30">
        <f t="shared" si="9"/>
      </c>
      <c r="H43" s="31"/>
      <c r="I43" s="30">
        <f t="shared" si="10"/>
      </c>
      <c r="J43" s="30">
        <f t="shared" si="10"/>
      </c>
      <c r="K43" s="30">
        <f t="shared" si="10"/>
      </c>
      <c r="L43" s="30">
        <f t="shared" si="10"/>
      </c>
      <c r="M43" s="30">
        <f t="shared" si="10"/>
      </c>
      <c r="N43" s="30">
        <f t="shared" si="10"/>
      </c>
      <c r="O43" s="30">
        <f t="shared" si="10"/>
      </c>
      <c r="Q43" s="30">
        <f t="shared" si="11"/>
      </c>
      <c r="R43" s="30">
        <f t="shared" si="11"/>
      </c>
      <c r="S43" s="30">
        <f t="shared" si="11"/>
      </c>
      <c r="T43" s="30">
        <f t="shared" si="11"/>
      </c>
      <c r="U43" s="30">
        <f t="shared" si="11"/>
      </c>
      <c r="V43" s="30">
        <f t="shared" si="11"/>
      </c>
      <c r="W43" s="30">
        <f t="shared" si="11"/>
      </c>
      <c r="X43" s="26"/>
      <c r="Y43" s="39"/>
      <c r="Z43" s="40"/>
    </row>
    <row r="44" spans="1:26" ht="12.75">
      <c r="A44" s="47" t="s">
        <v>38</v>
      </c>
      <c r="B44" s="47"/>
      <c r="C44" s="47"/>
      <c r="D44" s="47"/>
      <c r="E44" s="47"/>
      <c r="F44" s="47"/>
      <c r="G44" s="47"/>
      <c r="H44" s="47"/>
      <c r="I44" s="47"/>
      <c r="J44" s="47"/>
      <c r="K44" s="47"/>
      <c r="L44" s="47"/>
      <c r="M44" s="47"/>
      <c r="N44" s="47"/>
      <c r="O44" s="47"/>
      <c r="Q44" s="48" t="s">
        <v>39</v>
      </c>
      <c r="R44" s="48"/>
      <c r="S44" s="48"/>
      <c r="T44" s="48"/>
      <c r="U44" s="48"/>
      <c r="V44" s="48"/>
      <c r="W44" s="48"/>
      <c r="Y44" s="39"/>
      <c r="Z44" s="40"/>
    </row>
    <row r="45" ht="12.75">
      <c r="Y45" s="43"/>
    </row>
    <row r="46" ht="12.75">
      <c r="Y46" s="37"/>
    </row>
    <row r="47" ht="12.75">
      <c r="E47" s="35"/>
    </row>
    <row r="48" ht="12.75">
      <c r="E48" s="35"/>
    </row>
  </sheetData>
  <sheetProtection/>
  <mergeCells count="27">
    <mergeCell ref="A1:Z1"/>
    <mergeCell ref="A2:P2"/>
    <mergeCell ref="A3:C3"/>
    <mergeCell ref="E3:G3"/>
    <mergeCell ref="I3:K3"/>
    <mergeCell ref="Q3:W3"/>
    <mergeCell ref="A4:C4"/>
    <mergeCell ref="E4:G4"/>
    <mergeCell ref="I4:K4"/>
    <mergeCell ref="L4:O4"/>
    <mergeCell ref="Q4:Z4"/>
    <mergeCell ref="A6:W6"/>
    <mergeCell ref="A7:W7"/>
    <mergeCell ref="A9:G9"/>
    <mergeCell ref="I9:O9"/>
    <mergeCell ref="Q9:W9"/>
    <mergeCell ref="A18:G18"/>
    <mergeCell ref="I18:O18"/>
    <mergeCell ref="Q18:W18"/>
    <mergeCell ref="A44:O44"/>
    <mergeCell ref="Q44:W44"/>
    <mergeCell ref="A27:G27"/>
    <mergeCell ref="I27:O27"/>
    <mergeCell ref="Q27:W27"/>
    <mergeCell ref="A36:G36"/>
    <mergeCell ref="I36:O36"/>
    <mergeCell ref="Q36:W36"/>
  </mergeCells>
  <conditionalFormatting sqref="I20:O25 Q20:W25 A38:G43 I38:O43 Q38:W43 A29:G34 I29:O34 Q29:W34 A20:G25 I11:O16 Q11:W16 A11:G16">
    <cfRule type="cellIs" priority="1" dxfId="11" operator="equal" stopIfTrue="1">
      <formula>""</formula>
    </cfRule>
    <cfRule type="expression" priority="2" dxfId="10" stopIfTrue="1">
      <formula>MATCH(A11,event_dates,0)</formula>
    </cfRule>
  </conditionalFormatting>
  <hyperlinks>
    <hyperlink ref="A2" r:id="rId1" display="http://www.vertex42.com/calendars/perpetual-calendar.html"/>
    <hyperlink ref="A44" r:id="rId2" display="http://www.vertex42.com/calendars/"/>
  </hyperlinks>
  <printOptions horizontalCentered="1"/>
  <pageMargins left="0.75" right="0.75" top="0.25" bottom="0.5" header="0.5" footer="0.5"/>
  <pageSetup horizontalDpi="600" verticalDpi="600" orientation="landscape"/>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tabSelected="1" zoomScalePageLayoutView="0" workbookViewId="0" topLeftCell="A1">
      <selection activeCell="M6" sqref="M6:N6"/>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 customFormat="1" ht="49.5" customHeight="1">
      <c r="A1" s="115">
        <f>IF(Year!$Q$4="","",Year!$Q$4)</f>
      </c>
      <c r="B1" s="115"/>
      <c r="C1" s="115"/>
      <c r="D1" s="115"/>
      <c r="E1" s="115"/>
      <c r="F1" s="115"/>
      <c r="G1" s="115"/>
      <c r="H1" s="101">
        <f>Year!Q9</f>
        <v>43525</v>
      </c>
      <c r="I1" s="101"/>
      <c r="J1" s="101"/>
      <c r="K1" s="101"/>
      <c r="L1" s="101"/>
      <c r="M1" s="101"/>
      <c r="N1" s="101"/>
    </row>
    <row r="2" spans="1:14" s="1" customFormat="1" ht="15.75">
      <c r="A2" s="96" t="s">
        <v>148</v>
      </c>
      <c r="B2" s="94"/>
      <c r="C2" s="94" t="s">
        <v>149</v>
      </c>
      <c r="D2" s="94"/>
      <c r="E2" s="94" t="s">
        <v>150</v>
      </c>
      <c r="F2" s="94"/>
      <c r="G2" s="94" t="s">
        <v>151</v>
      </c>
      <c r="H2" s="94"/>
      <c r="I2" s="94" t="s">
        <v>152</v>
      </c>
      <c r="J2" s="94"/>
      <c r="K2" s="94" t="s">
        <v>153</v>
      </c>
      <c r="L2" s="94"/>
      <c r="M2" s="94" t="s">
        <v>154</v>
      </c>
      <c r="N2" s="95"/>
    </row>
    <row r="3" spans="1:14" s="1" customFormat="1" ht="18">
      <c r="A3" s="3">
        <f>Year!Q11</f>
      </c>
      <c r="B3" s="4">
        <f>IF(ISERROR(MATCH(A3,event_dates,0)),"",INDEX(events,MATCH(A3,event_dates,0)))</f>
      </c>
      <c r="C3" s="3">
        <f>Year!R11</f>
      </c>
      <c r="D3" s="4">
        <f>IF(ISERROR(MATCH(C3,event_dates,0)),"",INDEX(events,MATCH(C3,event_dates,0)))</f>
      </c>
      <c r="E3" s="3">
        <f>Year!S11</f>
      </c>
      <c r="F3" s="4">
        <f>IF(ISERROR(MATCH(E3,event_dates,0)),"",INDEX(events,MATCH(E3,event_dates,0)))</f>
      </c>
      <c r="G3" s="3">
        <f>Year!T11</f>
      </c>
      <c r="H3" s="16"/>
      <c r="I3" s="3">
        <f>Year!U11</f>
      </c>
      <c r="J3" s="4">
        <f>IF(ISERROR(MATCH(I3,event_dates,0)),"",INDEX(events,MATCH(I3,event_dates,0)))</f>
      </c>
      <c r="K3" s="3">
        <f>Year!V11</f>
        <v>43525</v>
      </c>
      <c r="L3" s="4">
        <f>IF(ISERROR(MATCH(K3,event_dates,0)),"",INDEX(events,MATCH(K3,event_dates,0)))</f>
      </c>
      <c r="M3" s="3">
        <f>Year!W11</f>
        <v>43526</v>
      </c>
      <c r="N3" s="4">
        <f>IF(ISERROR(MATCH(M3,event_dates,0)),"",INDEX(events,MATCH(M3,event_dates,0)))</f>
      </c>
    </row>
    <row r="4" spans="1:14" s="1" customFormat="1" ht="12.75">
      <c r="A4" s="79">
        <f ca="1">IF(ISERROR(MATCH(A3,event_dates,0)+MATCH(A3,OFFSET(event_dates,MATCH(A3,event_dates,0),0,500,1),0)),"",INDEX(events,MATCH(A3,event_dates,0)+MATCH(A3,OFFSET(event_dates,MATCH(A3,event_dates,0),0,500,1),0)))</f>
      </c>
      <c r="B4" s="70"/>
      <c r="C4" s="79"/>
      <c r="D4" s="70"/>
      <c r="E4" s="79"/>
      <c r="F4" s="70"/>
      <c r="G4" s="79">
        <f ca="1">IF(ISERROR(MATCH(G3,event_dates,0)+MATCH(G3,OFFSET(event_dates,MATCH(G3,event_dates,0),0,500,1),0)),"",INDEX(events,MATCH(G3,event_dates,0)+MATCH(G3,OFFSET(event_dates,MATCH(G3,event_dates,0),0,500,1),0)))</f>
      </c>
      <c r="H4" s="70"/>
      <c r="I4" s="79" t="s">
        <v>42</v>
      </c>
      <c r="J4" s="70"/>
      <c r="K4" s="82" t="s">
        <v>47</v>
      </c>
      <c r="L4" s="83"/>
      <c r="M4" s="91"/>
      <c r="N4" s="83"/>
    </row>
    <row r="5" spans="1:14" s="1" customFormat="1" ht="12.75">
      <c r="A5" s="69"/>
      <c r="B5" s="70"/>
      <c r="C5" s="69"/>
      <c r="D5" s="70"/>
      <c r="E5" s="69"/>
      <c r="F5" s="70"/>
      <c r="G5" s="69"/>
      <c r="H5" s="70"/>
      <c r="I5" s="69"/>
      <c r="J5" s="70"/>
      <c r="K5" s="91" t="s">
        <v>48</v>
      </c>
      <c r="L5" s="83"/>
      <c r="M5" s="91"/>
      <c r="N5" s="83"/>
    </row>
    <row r="6" spans="1:14" s="1" customFormat="1" ht="12.75">
      <c r="A6" s="69"/>
      <c r="B6" s="70"/>
      <c r="C6" s="69"/>
      <c r="D6" s="70"/>
      <c r="E6" s="69"/>
      <c r="F6" s="70"/>
      <c r="G6" s="69"/>
      <c r="H6" s="70"/>
      <c r="I6" s="69"/>
      <c r="J6" s="70"/>
      <c r="K6" s="69"/>
      <c r="L6" s="70"/>
      <c r="M6" s="91"/>
      <c r="N6" s="83"/>
    </row>
    <row r="7" spans="1:14" s="1" customFormat="1" ht="12.75">
      <c r="A7" s="69" t="s">
        <v>40</v>
      </c>
      <c r="B7" s="70"/>
      <c r="C7" s="69" t="s">
        <v>40</v>
      </c>
      <c r="D7" s="70"/>
      <c r="E7" s="69" t="s">
        <v>40</v>
      </c>
      <c r="F7" s="70"/>
      <c r="G7" s="69" t="s">
        <v>40</v>
      </c>
      <c r="H7" s="70"/>
      <c r="I7" s="69" t="s">
        <v>40</v>
      </c>
      <c r="J7" s="70"/>
      <c r="K7" s="69" t="s">
        <v>40</v>
      </c>
      <c r="L7" s="70"/>
      <c r="M7" s="91"/>
      <c r="N7" s="83"/>
    </row>
    <row r="8" spans="1:14" s="2" customFormat="1" ht="12.75">
      <c r="A8" s="73" t="s">
        <v>40</v>
      </c>
      <c r="B8" s="74"/>
      <c r="C8" s="73" t="s">
        <v>40</v>
      </c>
      <c r="D8" s="74"/>
      <c r="E8" s="73" t="s">
        <v>40</v>
      </c>
      <c r="F8" s="74"/>
      <c r="G8" s="73" t="s">
        <v>40</v>
      </c>
      <c r="H8" s="74"/>
      <c r="I8" s="73" t="s">
        <v>40</v>
      </c>
      <c r="J8" s="74"/>
      <c r="K8" s="73" t="s">
        <v>40</v>
      </c>
      <c r="L8" s="74"/>
      <c r="M8" s="110"/>
      <c r="N8" s="111"/>
    </row>
    <row r="9" spans="1:14" s="1" customFormat="1" ht="18">
      <c r="A9" s="3">
        <f>Year!Q12</f>
        <v>43527</v>
      </c>
      <c r="B9" s="4">
        <f>IF(ISERROR(MATCH(A9,event_dates,0)),"",INDEX(events,MATCH(A9,event_dates,0)))</f>
      </c>
      <c r="C9" s="3">
        <f>Year!R12</f>
        <v>43528</v>
      </c>
      <c r="D9" s="4">
        <f>IF(ISERROR(MATCH(C9,event_dates,0)),"",INDEX(events,MATCH(C9,event_dates,0)))</f>
      </c>
      <c r="E9" s="3">
        <f>Year!S12</f>
        <v>43529</v>
      </c>
      <c r="F9" s="4">
        <f>IF(ISERROR(MATCH(E9,event_dates,0)),"",INDEX(events,MATCH(E9,event_dates,0)))</f>
      </c>
      <c r="G9" s="3">
        <f>Year!T12</f>
        <v>43530</v>
      </c>
      <c r="H9" s="4"/>
      <c r="I9" s="3">
        <f>Year!U12</f>
        <v>43531</v>
      </c>
      <c r="J9" s="4">
        <f>IF(ISERROR(MATCH(I9,event_dates,0)),"",INDEX(events,MATCH(I9,event_dates,0)))</f>
      </c>
      <c r="K9" s="3">
        <f>Year!V12</f>
        <v>43532</v>
      </c>
      <c r="L9" s="4">
        <f>IF(ISERROR(MATCH(K9,event_dates,0)),"",INDEX(events,MATCH(K9,event_dates,0)))</f>
      </c>
      <c r="M9" s="3">
        <f>Year!W12</f>
        <v>43533</v>
      </c>
      <c r="N9" s="4">
        <f>IF(ISERROR(MATCH(M9,event_dates,0)),"",INDEX(events,MATCH(M9,event_dates,0)))</f>
      </c>
    </row>
    <row r="10" spans="1:14" s="1" customFormat="1" ht="12.75">
      <c r="A10" s="79"/>
      <c r="B10" s="113"/>
      <c r="C10" s="79" t="s">
        <v>42</v>
      </c>
      <c r="D10" s="70"/>
      <c r="E10" s="79" t="s">
        <v>52</v>
      </c>
      <c r="F10" s="70"/>
      <c r="G10" s="114"/>
      <c r="H10" s="100"/>
      <c r="I10" s="79" t="s">
        <v>42</v>
      </c>
      <c r="J10" s="70"/>
      <c r="K10" s="82" t="s">
        <v>47</v>
      </c>
      <c r="L10" s="83"/>
      <c r="M10" s="69"/>
      <c r="N10" s="70"/>
    </row>
    <row r="11" spans="1:14" s="1" customFormat="1" ht="12.75">
      <c r="A11" s="69"/>
      <c r="B11" s="70"/>
      <c r="C11" s="69"/>
      <c r="D11" s="70"/>
      <c r="E11" s="87"/>
      <c r="F11" s="88"/>
      <c r="G11" s="99"/>
      <c r="H11" s="100"/>
      <c r="I11" s="69"/>
      <c r="J11" s="70"/>
      <c r="K11" s="91" t="s">
        <v>48</v>
      </c>
      <c r="L11" s="83"/>
      <c r="M11" s="69"/>
      <c r="N11" s="70"/>
    </row>
    <row r="12" spans="1:14" s="1" customFormat="1" ht="12.75">
      <c r="A12" s="69"/>
      <c r="B12" s="70"/>
      <c r="C12" s="69"/>
      <c r="D12" s="70"/>
      <c r="E12" s="87"/>
      <c r="F12" s="88"/>
      <c r="G12" s="91"/>
      <c r="H12" s="83"/>
      <c r="I12" s="69"/>
      <c r="J12" s="70"/>
      <c r="K12" s="69"/>
      <c r="L12" s="70"/>
      <c r="M12" s="69"/>
      <c r="N12" s="70"/>
    </row>
    <row r="13" spans="1:14" s="1" customFormat="1" ht="12.75">
      <c r="A13" s="69"/>
      <c r="B13" s="70"/>
      <c r="C13" s="69"/>
      <c r="D13" s="70"/>
      <c r="E13" s="112"/>
      <c r="F13" s="88"/>
      <c r="G13" s="69"/>
      <c r="H13" s="70"/>
      <c r="I13" s="80" t="s">
        <v>56</v>
      </c>
      <c r="J13" s="81"/>
      <c r="K13" s="80" t="s">
        <v>57</v>
      </c>
      <c r="L13" s="81"/>
      <c r="M13" s="80" t="s">
        <v>57</v>
      </c>
      <c r="N13" s="81"/>
    </row>
    <row r="14" spans="1:14" s="2" customFormat="1" ht="12.75">
      <c r="A14" s="110"/>
      <c r="B14" s="111"/>
      <c r="C14" s="73" t="s">
        <v>40</v>
      </c>
      <c r="D14" s="74"/>
      <c r="E14" s="92"/>
      <c r="F14" s="93"/>
      <c r="G14" s="73" t="s">
        <v>40</v>
      </c>
      <c r="H14" s="74"/>
      <c r="I14" s="73" t="s">
        <v>40</v>
      </c>
      <c r="J14" s="74"/>
      <c r="K14" s="73" t="s">
        <v>40</v>
      </c>
      <c r="L14" s="74"/>
      <c r="M14" s="73" t="s">
        <v>40</v>
      </c>
      <c r="N14" s="74"/>
    </row>
    <row r="15" spans="1:14" s="1" customFormat="1" ht="18">
      <c r="A15" s="3">
        <f>Year!Q13</f>
        <v>43534</v>
      </c>
      <c r="B15" s="4" t="str">
        <f>IF(ISERROR(MATCH(A15,event_dates,0)),"",INDEX(events,MATCH(A15,event_dates,0)))</f>
        <v>Daylight Savings</v>
      </c>
      <c r="C15" s="3">
        <f>Year!R13</f>
        <v>43535</v>
      </c>
      <c r="D15" s="4">
        <f>IF(ISERROR(MATCH(C15,event_dates,0)),"",INDEX(events,MATCH(C15,event_dates,0)))</f>
      </c>
      <c r="E15" s="3">
        <f>Year!S13</f>
        <v>43536</v>
      </c>
      <c r="F15" s="4">
        <f>IF(ISERROR(MATCH(E15,event_dates,0)),"",INDEX(events,MATCH(E15,event_dates,0)))</f>
      </c>
      <c r="G15" s="3">
        <f>Year!T13</f>
        <v>43537</v>
      </c>
      <c r="H15" s="21" t="s">
        <v>49</v>
      </c>
      <c r="I15" s="3">
        <f>Year!U13</f>
        <v>43538</v>
      </c>
      <c r="J15" s="4">
        <f>IF(ISERROR(MATCH(I15,event_dates,0)),"",INDEX(events,MATCH(I15,event_dates,0)))</f>
      </c>
      <c r="K15" s="3">
        <f>Year!V13</f>
        <v>43539</v>
      </c>
      <c r="L15" s="4">
        <f>IF(ISERROR(MATCH(K15,event_dates,0)),"",INDEX(events,MATCH(K15,event_dates,0)))</f>
      </c>
      <c r="M15" s="3">
        <f>Year!W13</f>
        <v>43540</v>
      </c>
      <c r="N15" s="4">
        <f>IF(ISERROR(MATCH(M15,event_dates,0)),"",INDEX(events,MATCH(M15,event_dates,0)))</f>
      </c>
    </row>
    <row r="16" spans="1:14" s="1" customFormat="1" ht="12.75">
      <c r="A16" s="79">
        <f ca="1">IF(ISERROR(MATCH(A15,event_dates,0)+MATCH(A15,OFFSET(event_dates,MATCH(A15,event_dates,0),0,500,1),0)),"",INDEX(events,MATCH(A15,event_dates,0)+MATCH(A15,OFFSET(event_dates,MATCH(A15,event_dates,0),0,500,1),0)))</f>
      </c>
      <c r="B16" s="70"/>
      <c r="C16" s="79" t="s">
        <v>42</v>
      </c>
      <c r="D16" s="70"/>
      <c r="E16" s="79" t="s">
        <v>42</v>
      </c>
      <c r="F16" s="70"/>
      <c r="G16" s="79"/>
      <c r="H16" s="70"/>
      <c r="I16" s="79" t="s">
        <v>42</v>
      </c>
      <c r="J16" s="70"/>
      <c r="K16" s="82" t="s">
        <v>47</v>
      </c>
      <c r="L16" s="83"/>
      <c r="M16" s="79">
        <f ca="1">IF(ISERROR(MATCH(M15,event_dates,0)+MATCH(M15,OFFSET(event_dates,MATCH(M15,event_dates,0),0,500,1),0)),"",INDEX(events,MATCH(M15,event_dates,0)+MATCH(M15,OFFSET(event_dates,MATCH(M15,event_dates,0),0,500,1),0)))</f>
      </c>
      <c r="N16" s="70"/>
    </row>
    <row r="17" spans="1:14" s="1" customFormat="1" ht="12.75">
      <c r="A17" s="79"/>
      <c r="B17" s="70"/>
      <c r="C17" s="91"/>
      <c r="D17" s="83"/>
      <c r="E17" s="89" t="s">
        <v>53</v>
      </c>
      <c r="F17" s="90"/>
      <c r="G17" s="109"/>
      <c r="H17" s="93"/>
      <c r="I17" s="91"/>
      <c r="J17" s="83"/>
      <c r="K17" s="91" t="s">
        <v>48</v>
      </c>
      <c r="L17" s="83"/>
      <c r="M17" s="69"/>
      <c r="N17" s="70"/>
    </row>
    <row r="18" spans="1:14" s="1" customFormat="1" ht="12.75">
      <c r="A18" s="79"/>
      <c r="B18" s="70"/>
      <c r="C18" s="91"/>
      <c r="D18" s="83"/>
      <c r="E18" s="89" t="s">
        <v>54</v>
      </c>
      <c r="F18" s="90"/>
      <c r="G18" s="92"/>
      <c r="H18" s="93"/>
      <c r="I18" s="86" t="s">
        <v>135</v>
      </c>
      <c r="J18" s="85"/>
      <c r="K18" s="91"/>
      <c r="L18" s="83"/>
      <c r="M18" s="91"/>
      <c r="N18" s="83"/>
    </row>
    <row r="19" spans="1:14" s="1" customFormat="1" ht="12.75">
      <c r="A19" s="69" t="s">
        <v>40</v>
      </c>
      <c r="B19" s="70"/>
      <c r="C19" s="91"/>
      <c r="D19" s="83"/>
      <c r="E19" s="108" t="s">
        <v>55</v>
      </c>
      <c r="F19" s="90"/>
      <c r="G19" s="92"/>
      <c r="H19" s="93"/>
      <c r="I19" s="86" t="s">
        <v>136</v>
      </c>
      <c r="J19" s="85"/>
      <c r="K19" s="91"/>
      <c r="L19" s="83"/>
      <c r="M19" s="91"/>
      <c r="N19" s="83"/>
    </row>
    <row r="20" spans="1:14" s="2" customFormat="1" ht="12.75">
      <c r="A20" s="73" t="s">
        <v>40</v>
      </c>
      <c r="B20" s="74"/>
      <c r="C20" s="73" t="s">
        <v>40</v>
      </c>
      <c r="D20" s="74"/>
      <c r="E20" s="80" t="s">
        <v>58</v>
      </c>
      <c r="F20" s="81"/>
      <c r="G20" s="73" t="s">
        <v>40</v>
      </c>
      <c r="H20" s="74"/>
      <c r="I20" s="73" t="s">
        <v>40</v>
      </c>
      <c r="J20" s="74"/>
      <c r="K20" s="73" t="s">
        <v>40</v>
      </c>
      <c r="L20" s="74"/>
      <c r="M20" s="73" t="s">
        <v>40</v>
      </c>
      <c r="N20" s="74"/>
    </row>
    <row r="21" spans="1:14" s="1" customFormat="1" ht="18">
      <c r="A21" s="3">
        <f>Year!Q14</f>
        <v>43541</v>
      </c>
      <c r="B21" s="4" t="str">
        <f>IF(ISERROR(MATCH(A21,event_dates,0)),"",INDEX(events,MATCH(A21,event_dates,0)))</f>
        <v>St. Patrick's Day</v>
      </c>
      <c r="C21" s="3">
        <f>Year!R14</f>
        <v>43542</v>
      </c>
      <c r="D21" s="4">
        <f>IF(ISERROR(MATCH(C21,event_dates,0)),"",INDEX(events,MATCH(C21,event_dates,0)))</f>
      </c>
      <c r="E21" s="3">
        <f>Year!S14</f>
        <v>43543</v>
      </c>
      <c r="F21" s="4">
        <f>IF(ISERROR(MATCH(E21,event_dates,0)),"",INDEX(events,MATCH(E21,event_dates,0)))</f>
      </c>
      <c r="G21" s="3">
        <f>Year!T14</f>
        <v>43544</v>
      </c>
      <c r="H21" s="4">
        <f>IF(ISERROR(MATCH(G21,event_dates,0)),"",INDEX(events,MATCH(G21,event_dates,0)))</f>
      </c>
      <c r="I21" s="3">
        <f>Year!U14</f>
        <v>43545</v>
      </c>
      <c r="J21" s="4">
        <f>IF(ISERROR(MATCH(I21,event_dates,0)),"",INDEX(events,MATCH(I21,event_dates,0)))</f>
      </c>
      <c r="K21" s="3">
        <f>Year!V14</f>
        <v>43546</v>
      </c>
      <c r="L21" s="4">
        <f>IF(ISERROR(MATCH(K21,event_dates,0)),"",INDEX(events,MATCH(K21,event_dates,0)))</f>
      </c>
      <c r="M21" s="3">
        <f>Year!W14</f>
        <v>43547</v>
      </c>
      <c r="N21" s="4">
        <f>IF(ISERROR(MATCH(M21,event_dates,0)),"",INDEX(events,MATCH(M21,event_dates,0)))</f>
      </c>
    </row>
    <row r="22" spans="1:14" s="1" customFormat="1" ht="12.75">
      <c r="A22" s="79"/>
      <c r="B22" s="70"/>
      <c r="C22" s="79" t="s">
        <v>42</v>
      </c>
      <c r="D22" s="70"/>
      <c r="E22" s="79" t="s">
        <v>42</v>
      </c>
      <c r="F22" s="70"/>
      <c r="G22" s="79"/>
      <c r="H22" s="70"/>
      <c r="I22" s="79" t="s">
        <v>42</v>
      </c>
      <c r="J22" s="70"/>
      <c r="K22" s="69"/>
      <c r="L22" s="70"/>
      <c r="M22" s="79">
        <f ca="1">IF(ISERROR(MATCH(M21,event_dates,0)+MATCH(M21,OFFSET(event_dates,MATCH(M21,event_dates,0),0,500,1),0)),"",INDEX(events,MATCH(M21,event_dates,0)+MATCH(M21,OFFSET(event_dates,MATCH(M21,event_dates,0),0,500,1),0)))</f>
      </c>
      <c r="N22" s="70"/>
    </row>
    <row r="23" spans="1:14" s="1" customFormat="1" ht="12.75">
      <c r="A23" s="105"/>
      <c r="B23" s="103"/>
      <c r="C23" s="102"/>
      <c r="D23" s="103"/>
      <c r="E23" s="102"/>
      <c r="F23" s="103"/>
      <c r="G23" s="102"/>
      <c r="H23" s="103"/>
      <c r="I23" s="102"/>
      <c r="J23" s="103"/>
      <c r="K23" s="102"/>
      <c r="L23" s="103"/>
      <c r="M23" s="69"/>
      <c r="N23" s="70"/>
    </row>
    <row r="24" spans="1:14" s="1" customFormat="1" ht="13.5">
      <c r="A24" s="105"/>
      <c r="B24" s="103"/>
      <c r="C24" s="106"/>
      <c r="D24" s="107"/>
      <c r="E24" s="84" t="s">
        <v>137</v>
      </c>
      <c r="F24" s="85"/>
      <c r="G24" s="106"/>
      <c r="H24" s="107"/>
      <c r="I24" s="82"/>
      <c r="J24" s="83"/>
      <c r="K24" s="69"/>
      <c r="L24" s="70"/>
      <c r="M24" s="91"/>
      <c r="N24" s="83"/>
    </row>
    <row r="25" spans="1:14" s="1" customFormat="1" ht="12.75">
      <c r="A25" s="104"/>
      <c r="B25" s="103"/>
      <c r="C25" s="91"/>
      <c r="D25" s="83"/>
      <c r="E25" s="86" t="s">
        <v>136</v>
      </c>
      <c r="F25" s="85"/>
      <c r="G25" s="91"/>
      <c r="H25" s="83"/>
      <c r="I25" s="69" t="s">
        <v>40</v>
      </c>
      <c r="J25" s="70"/>
      <c r="K25" s="69" t="s">
        <v>40</v>
      </c>
      <c r="L25" s="70"/>
      <c r="M25" s="69" t="s">
        <v>40</v>
      </c>
      <c r="N25" s="70"/>
    </row>
    <row r="26" spans="1:14" s="2" customFormat="1" ht="12.75">
      <c r="A26" s="73" t="s">
        <v>40</v>
      </c>
      <c r="B26" s="74"/>
      <c r="C26" s="73" t="s">
        <v>40</v>
      </c>
      <c r="D26" s="74"/>
      <c r="E26" s="73" t="s">
        <v>40</v>
      </c>
      <c r="F26" s="74"/>
      <c r="G26" s="73" t="s">
        <v>40</v>
      </c>
      <c r="H26" s="74"/>
      <c r="I26" s="73" t="s">
        <v>40</v>
      </c>
      <c r="J26" s="74"/>
      <c r="K26" s="73" t="s">
        <v>40</v>
      </c>
      <c r="L26" s="74"/>
      <c r="M26" s="73" t="s">
        <v>40</v>
      </c>
      <c r="N26" s="74"/>
    </row>
    <row r="27" spans="1:14" s="1" customFormat="1" ht="18">
      <c r="A27" s="3">
        <f>Year!Q15</f>
        <v>43548</v>
      </c>
      <c r="B27" s="4">
        <f>IF(ISERROR(MATCH(A27,event_dates,0)),"",INDEX(events,MATCH(A27,event_dates,0)))</f>
      </c>
      <c r="C27" s="3">
        <f>Year!R15</f>
        <v>43549</v>
      </c>
      <c r="D27" s="4">
        <f>IF(ISERROR(MATCH(C27,event_dates,0)),"",INDEX(events,MATCH(C27,event_dates,0)))</f>
      </c>
      <c r="E27" s="3">
        <f>Year!S15</f>
        <v>43550</v>
      </c>
      <c r="F27" s="4">
        <f>IF(ISERROR(MATCH(E27,event_dates,0)),"",INDEX(events,MATCH(E27,event_dates,0)))</f>
      </c>
      <c r="G27" s="3">
        <f>Year!T15</f>
        <v>43551</v>
      </c>
      <c r="H27" s="4">
        <f>IF(ISERROR(MATCH(G27,event_dates,0)),"",INDEX(events,MATCH(G27,event_dates,0)))</f>
      </c>
      <c r="I27" s="3">
        <f>Year!U15</f>
        <v>43552</v>
      </c>
      <c r="J27" s="4">
        <f>IF(ISERROR(MATCH(I27,event_dates,0)),"",INDEX(events,MATCH(I27,event_dates,0)))</f>
      </c>
      <c r="K27" s="3">
        <f>Year!V15</f>
        <v>43553</v>
      </c>
      <c r="L27" s="4">
        <f>IF(ISERROR(MATCH(K27,event_dates,0)),"",INDEX(events,MATCH(K27,event_dates,0)))</f>
      </c>
      <c r="M27" s="3">
        <f>Year!W15</f>
        <v>43554</v>
      </c>
      <c r="N27" s="4">
        <f>IF(ISERROR(MATCH(M27,event_dates,0)),"",INDEX(events,MATCH(M27,event_dates,0)))</f>
      </c>
    </row>
    <row r="28" spans="1:14" s="1" customFormat="1" ht="12.75">
      <c r="A28" s="79">
        <f ca="1">IF(ISERROR(MATCH(A27,event_dates,0)+MATCH(A27,OFFSET(event_dates,MATCH(A27,event_dates,0),0,500,1),0)),"",INDEX(events,MATCH(A27,event_dates,0)+MATCH(A27,OFFSET(event_dates,MATCH(A27,event_dates,0),0,500,1),0)))</f>
      </c>
      <c r="B28" s="70"/>
      <c r="C28" s="79"/>
      <c r="D28" s="70"/>
      <c r="E28" s="79">
        <f ca="1">IF(ISERROR(MATCH(E27,event_dates,0)+MATCH(E27,OFFSET(event_dates,MATCH(E27,event_dates,0),0,500,1),0)),"",INDEX(events,MATCH(E27,event_dates,0)+MATCH(E27,OFFSET(event_dates,MATCH(E27,event_dates,0),0,500,1),0)))</f>
      </c>
      <c r="F28" s="70"/>
      <c r="G28" s="79"/>
      <c r="H28" s="70"/>
      <c r="I28" s="79"/>
      <c r="J28" s="70"/>
      <c r="K28" s="82"/>
      <c r="L28" s="83"/>
      <c r="M28" s="79">
        <f ca="1">IF(ISERROR(MATCH(M27,event_dates,0)+MATCH(M27,OFFSET(event_dates,MATCH(M27,event_dates,0),0,500,1),0)),"",INDEX(events,MATCH(M27,event_dates,0)+MATCH(M27,OFFSET(event_dates,MATCH(M27,event_dates,0),0,500,1),0)))</f>
      </c>
      <c r="N28" s="70"/>
    </row>
    <row r="29" spans="1:14" s="1" customFormat="1" ht="12.75">
      <c r="A29" s="105"/>
      <c r="B29" s="103"/>
      <c r="C29" s="102" t="s">
        <v>59</v>
      </c>
      <c r="D29" s="103"/>
      <c r="E29" s="102" t="s">
        <v>59</v>
      </c>
      <c r="F29" s="103"/>
      <c r="G29" s="102" t="s">
        <v>59</v>
      </c>
      <c r="H29" s="103"/>
      <c r="I29" s="102" t="s">
        <v>59</v>
      </c>
      <c r="J29" s="103"/>
      <c r="K29" s="102" t="s">
        <v>59</v>
      </c>
      <c r="L29" s="103"/>
      <c r="M29" s="69"/>
      <c r="N29" s="70"/>
    </row>
    <row r="30" spans="1:14" s="1" customFormat="1" ht="13.5">
      <c r="A30" s="105"/>
      <c r="B30" s="103"/>
      <c r="C30" s="106"/>
      <c r="D30" s="107"/>
      <c r="E30" s="82"/>
      <c r="F30" s="83"/>
      <c r="G30" s="106"/>
      <c r="H30" s="107"/>
      <c r="I30" s="82"/>
      <c r="J30" s="83"/>
      <c r="K30" s="69"/>
      <c r="L30" s="70"/>
      <c r="M30" s="69"/>
      <c r="N30" s="70"/>
    </row>
    <row r="31" spans="1:14" s="1" customFormat="1" ht="12.75">
      <c r="A31" s="104"/>
      <c r="B31" s="103"/>
      <c r="C31" s="91"/>
      <c r="D31" s="83"/>
      <c r="E31" s="91"/>
      <c r="F31" s="83"/>
      <c r="G31" s="91"/>
      <c r="H31" s="83"/>
      <c r="I31" s="69" t="s">
        <v>40</v>
      </c>
      <c r="J31" s="70"/>
      <c r="K31" s="69" t="s">
        <v>40</v>
      </c>
      <c r="L31" s="70"/>
      <c r="M31" s="69" t="s">
        <v>40</v>
      </c>
      <c r="N31" s="70"/>
    </row>
    <row r="32" spans="1:14" s="2" customFormat="1" ht="12.75">
      <c r="A32" s="73" t="s">
        <v>40</v>
      </c>
      <c r="B32" s="74"/>
      <c r="C32" s="73" t="s">
        <v>40</v>
      </c>
      <c r="D32" s="74"/>
      <c r="E32" s="73" t="s">
        <v>40</v>
      </c>
      <c r="F32" s="74"/>
      <c r="G32" s="73"/>
      <c r="H32" s="74"/>
      <c r="I32" s="73" t="s">
        <v>40</v>
      </c>
      <c r="J32" s="74"/>
      <c r="K32" s="73" t="s">
        <v>40</v>
      </c>
      <c r="L32" s="74"/>
      <c r="M32" s="73" t="s">
        <v>40</v>
      </c>
      <c r="N32" s="74"/>
    </row>
    <row r="33" spans="1:14" ht="18">
      <c r="A33" s="3">
        <f>Year!Q16</f>
        <v>43555</v>
      </c>
      <c r="B33" s="4">
        <f>IF(ISERROR(MATCH(A33,event_dates,0)),"",INDEX(events,MATCH(A33,event_dates,0)))</f>
      </c>
      <c r="C33" s="3">
        <f>Year!R16</f>
      </c>
      <c r="D33" s="4">
        <f>IF(ISERROR(MATCH(C33,event_dates,0)),"",INDEX(events,MATCH(C33,event_dates,0)))</f>
      </c>
      <c r="E33" s="6" t="s">
        <v>45</v>
      </c>
      <c r="F33" s="7"/>
      <c r="G33" s="8"/>
      <c r="H33" s="8"/>
      <c r="I33" s="8"/>
      <c r="J33" s="8"/>
      <c r="K33" s="8"/>
      <c r="L33" s="8"/>
      <c r="M33" s="8"/>
      <c r="N33" s="14"/>
    </row>
    <row r="34" spans="1:14" ht="12.75">
      <c r="A34" s="79">
        <f ca="1">IF(ISERROR(MATCH(A33,event_dates,0)+MATCH(A33,OFFSET(event_dates,MATCH(A33,event_dates,0),0,500,1),0)),"",INDEX(events,MATCH(A33,event_dates,0)+MATCH(A33,OFFSET(event_dates,MATCH(A33,event_dates,0),0,500,1),0)))</f>
      </c>
      <c r="B34" s="70"/>
      <c r="C34" s="79">
        <f ca="1">IF(ISERROR(MATCH(C33,event_dates,0)+MATCH(C33,OFFSET(event_dates,MATCH(C33,event_dates,0),0,500,1),0)),"",INDEX(events,MATCH(C33,event_dates,0)+MATCH(C33,OFFSET(event_dates,MATCH(C33,event_dates,0),0,500,1),0)))</f>
      </c>
      <c r="D34" s="70"/>
      <c r="E34" s="9"/>
      <c r="F34" s="10"/>
      <c r="G34" s="10"/>
      <c r="H34" s="10"/>
      <c r="I34" s="10"/>
      <c r="J34" s="10"/>
      <c r="K34" s="10"/>
      <c r="L34" s="10"/>
      <c r="M34" s="10"/>
      <c r="N34" s="15"/>
    </row>
    <row r="35" spans="1:14" ht="20.25">
      <c r="A35" s="69"/>
      <c r="B35" s="70"/>
      <c r="C35" s="102"/>
      <c r="D35" s="103"/>
      <c r="E35" s="9"/>
      <c r="F35" s="11" t="s">
        <v>46</v>
      </c>
      <c r="G35" s="10"/>
      <c r="H35" s="10"/>
      <c r="I35" s="10"/>
      <c r="J35" s="10"/>
      <c r="K35" s="10"/>
      <c r="L35" s="10"/>
      <c r="M35" s="10"/>
      <c r="N35" s="15"/>
    </row>
    <row r="36" spans="1:14" ht="0.75" customHeight="1">
      <c r="A36" s="69"/>
      <c r="B36" s="70"/>
      <c r="C36" s="69"/>
      <c r="D36" s="70"/>
      <c r="E36" s="9"/>
      <c r="F36" s="10"/>
      <c r="G36" s="10"/>
      <c r="H36" s="10"/>
      <c r="I36" s="10"/>
      <c r="J36" s="10"/>
      <c r="K36" s="10"/>
      <c r="L36" s="10"/>
      <c r="M36" s="10"/>
      <c r="N36" s="15"/>
    </row>
    <row r="37" spans="1:14" ht="12.75">
      <c r="A37" s="69" t="s">
        <v>40</v>
      </c>
      <c r="B37" s="70"/>
      <c r="C37" s="69" t="s">
        <v>40</v>
      </c>
      <c r="D37" s="70"/>
      <c r="E37" s="9"/>
      <c r="F37" s="10"/>
      <c r="G37" s="10"/>
      <c r="H37" s="10"/>
      <c r="I37" s="10"/>
      <c r="J37" s="10"/>
      <c r="K37" s="10"/>
      <c r="L37" s="10"/>
      <c r="M37" s="71" t="s">
        <v>39</v>
      </c>
      <c r="N37" s="72"/>
    </row>
    <row r="38" spans="1:14" ht="12.75">
      <c r="A38" s="73" t="s">
        <v>40</v>
      </c>
      <c r="B38" s="74"/>
      <c r="C38" s="75" t="s">
        <v>36</v>
      </c>
      <c r="D38" s="76"/>
      <c r="E38" s="12"/>
      <c r="F38" s="13"/>
      <c r="G38" s="13"/>
      <c r="H38" s="13"/>
      <c r="I38" s="13"/>
      <c r="J38" s="13"/>
      <c r="K38" s="77" t="s">
        <v>38</v>
      </c>
      <c r="L38" s="77"/>
      <c r="M38" s="77"/>
      <c r="N38" s="78"/>
    </row>
  </sheetData>
  <sheetProtection/>
  <mergeCells count="196">
    <mergeCell ref="E4:F4"/>
    <mergeCell ref="G4:H4"/>
    <mergeCell ref="I4:J4"/>
    <mergeCell ref="K4:L4"/>
    <mergeCell ref="M4:N4"/>
    <mergeCell ref="A1:G1"/>
    <mergeCell ref="H1:N1"/>
    <mergeCell ref="A2:B2"/>
    <mergeCell ref="C2:D2"/>
    <mergeCell ref="E2:F2"/>
    <mergeCell ref="G2:H2"/>
    <mergeCell ref="I2:J2"/>
    <mergeCell ref="K2:L2"/>
    <mergeCell ref="M2:N2"/>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M31:N31"/>
    <mergeCell ref="A30:B30"/>
    <mergeCell ref="C30:D30"/>
    <mergeCell ref="E30:F30"/>
    <mergeCell ref="G30:H30"/>
    <mergeCell ref="I30:J30"/>
    <mergeCell ref="K30:L30"/>
    <mergeCell ref="G32:H32"/>
    <mergeCell ref="I32:J32"/>
    <mergeCell ref="K32:L32"/>
    <mergeCell ref="M30:N30"/>
    <mergeCell ref="A31:B31"/>
    <mergeCell ref="C31:D31"/>
    <mergeCell ref="E31:F31"/>
    <mergeCell ref="G31:H31"/>
    <mergeCell ref="I31:J31"/>
    <mergeCell ref="K31:L31"/>
    <mergeCell ref="M32:N32"/>
    <mergeCell ref="A34:B34"/>
    <mergeCell ref="C34:D34"/>
    <mergeCell ref="A35:B35"/>
    <mergeCell ref="C35:D35"/>
    <mergeCell ref="A36:B36"/>
    <mergeCell ref="C36:D36"/>
    <mergeCell ref="A32:B32"/>
    <mergeCell ref="C32:D32"/>
    <mergeCell ref="E32:F32"/>
    <mergeCell ref="A37:B37"/>
    <mergeCell ref="C37:D37"/>
    <mergeCell ref="M37:N37"/>
    <mergeCell ref="A38:B38"/>
    <mergeCell ref="C38:D38"/>
    <mergeCell ref="K38:N38"/>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4"/>
  <ignoredErrors>
    <ignoredError sqref="I15:L15 I9:L9 C9:G9 M14:N17 I3:L3 G14:L14 C14:D14 I32:L32 C32:F32 I31:L31 G20:L20 C20:D20 M12:N12 C15:G15 M25:N36 C6:J6 C7:L8 K30:L30 G35:L35 E35 C36:L38 M20:N23 C21:L21 M9:N9 G4:H4 C5:J5 E28:F28 C33:L34 C26:L27 C11:D11 M38:N38 M3:N3 C3:G3" formula="1"/>
  </ignoredErrors>
  <drawing r:id="rId3"/>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2" sqref="A2:N2"/>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 customFormat="1" ht="49.5" customHeight="1">
      <c r="A1" s="115">
        <f>IF(Year!$Q$4="","",Year!$Q$4)</f>
      </c>
      <c r="B1" s="115"/>
      <c r="C1" s="115"/>
      <c r="D1" s="115"/>
      <c r="E1" s="115"/>
      <c r="F1" s="115"/>
      <c r="G1" s="115"/>
      <c r="H1" s="101">
        <f>Year!A18</f>
        <v>43556</v>
      </c>
      <c r="I1" s="101"/>
      <c r="J1" s="101"/>
      <c r="K1" s="101"/>
      <c r="L1" s="101"/>
      <c r="M1" s="101"/>
      <c r="N1" s="101"/>
    </row>
    <row r="2" spans="1:14" s="1" customFormat="1" ht="15.75">
      <c r="A2" s="96" t="str">
        <f>3!A2:B2</f>
        <v>Sunday</v>
      </c>
      <c r="B2" s="94"/>
      <c r="C2" s="94" t="str">
        <f>3!C2:D2</f>
        <v>Monday</v>
      </c>
      <c r="D2" s="94"/>
      <c r="E2" s="94" t="str">
        <f>3!E2:F2</f>
        <v>Tuesday</v>
      </c>
      <c r="F2" s="94"/>
      <c r="G2" s="94" t="str">
        <f>3!G2:H2</f>
        <v>Wednesday</v>
      </c>
      <c r="H2" s="94"/>
      <c r="I2" s="94" t="str">
        <f>3!I2:J2</f>
        <v>Thursday</v>
      </c>
      <c r="J2" s="94"/>
      <c r="K2" s="94" t="str">
        <f>3!K2:L2</f>
        <v>Friday</v>
      </c>
      <c r="L2" s="94"/>
      <c r="M2" s="94" t="str">
        <f>3!M2:N2</f>
        <v>Saturday</v>
      </c>
      <c r="N2" s="95"/>
    </row>
    <row r="3" spans="1:14" s="1" customFormat="1" ht="18">
      <c r="A3" s="3">
        <f>Year!A20</f>
      </c>
      <c r="B3" s="4">
        <f>IF(ISERROR(MATCH(A3,event_dates,0)),"",INDEX(events,MATCH(A3,event_dates,0)))</f>
      </c>
      <c r="C3" s="3">
        <f>Year!B20</f>
        <v>43556</v>
      </c>
      <c r="D3" s="4" t="str">
        <f>IF(ISERROR(MATCH(C3,event_dates,0)),"",INDEX(events,MATCH(C3,event_dates,0)))</f>
        <v>April Fool's Day</v>
      </c>
      <c r="E3" s="3">
        <f>Year!C20</f>
        <v>43557</v>
      </c>
      <c r="F3" s="4">
        <f>IF(ISERROR(MATCH(E3,event_dates,0)),"",INDEX(events,MATCH(E3,event_dates,0)))</f>
      </c>
      <c r="G3" s="3">
        <f>Year!D20</f>
        <v>43558</v>
      </c>
      <c r="H3" s="16"/>
      <c r="I3" s="3">
        <f>Year!E20</f>
        <v>43559</v>
      </c>
      <c r="J3" s="4">
        <f>IF(ISERROR(MATCH(I3,event_dates,0)),"",INDEX(events,MATCH(I3,event_dates,0)))</f>
      </c>
      <c r="K3" s="3">
        <f>Year!F20</f>
        <v>43560</v>
      </c>
      <c r="L3" s="4">
        <f>IF(ISERROR(MATCH(K3,event_dates,0)),"",INDEX(events,MATCH(K3,event_dates,0)))</f>
      </c>
      <c r="M3" s="3">
        <f>Year!G20</f>
        <v>43561</v>
      </c>
      <c r="N3" s="4">
        <f>IF(ISERROR(MATCH(M3,event_dates,0)),"",INDEX(events,MATCH(M3,event_dates,0)))</f>
      </c>
    </row>
    <row r="4" spans="1:14" s="1" customFormat="1" ht="12.75">
      <c r="A4" s="79">
        <f ca="1">IF(ISERROR(MATCH(A3,event_dates,0)+MATCH(A3,OFFSET(event_dates,MATCH(A3,event_dates,0),0,500,1),0)),"",INDEX(events,MATCH(A3,event_dates,0)+MATCH(A3,OFFSET(event_dates,MATCH(A3,event_dates,0),0,500,1),0)))</f>
      </c>
      <c r="B4" s="70"/>
      <c r="C4" s="102" t="s">
        <v>59</v>
      </c>
      <c r="D4" s="103"/>
      <c r="E4" s="102" t="s">
        <v>59</v>
      </c>
      <c r="F4" s="103"/>
      <c r="G4" s="102" t="s">
        <v>59</v>
      </c>
      <c r="H4" s="103"/>
      <c r="I4" s="102" t="s">
        <v>59</v>
      </c>
      <c r="J4" s="103"/>
      <c r="K4" s="102" t="s">
        <v>59</v>
      </c>
      <c r="L4" s="103"/>
      <c r="M4" s="82" t="s">
        <v>123</v>
      </c>
      <c r="N4" s="83"/>
    </row>
    <row r="5" spans="1:14" s="1" customFormat="1" ht="13.5">
      <c r="A5" s="69"/>
      <c r="B5" s="70"/>
      <c r="C5" s="106" t="s">
        <v>60</v>
      </c>
      <c r="D5" s="107"/>
      <c r="E5" s="82"/>
      <c r="F5" s="83"/>
      <c r="G5" s="106" t="s">
        <v>60</v>
      </c>
      <c r="H5" s="107"/>
      <c r="I5" s="82"/>
      <c r="J5" s="83"/>
      <c r="K5" s="69"/>
      <c r="L5" s="70"/>
      <c r="M5" s="91" t="s">
        <v>124</v>
      </c>
      <c r="N5" s="83"/>
    </row>
    <row r="6" spans="1:14" s="1" customFormat="1" ht="12.75">
      <c r="A6" s="69"/>
      <c r="B6" s="70"/>
      <c r="C6" s="69"/>
      <c r="D6" s="70"/>
      <c r="E6" s="69"/>
      <c r="F6" s="70"/>
      <c r="G6" s="69"/>
      <c r="H6" s="70"/>
      <c r="I6" s="69"/>
      <c r="J6" s="70"/>
      <c r="K6" s="69"/>
      <c r="L6" s="70"/>
      <c r="M6" s="91" t="s">
        <v>125</v>
      </c>
      <c r="N6" s="83"/>
    </row>
    <row r="7" spans="1:14" s="1" customFormat="1" ht="12.75">
      <c r="A7" s="69" t="s">
        <v>40</v>
      </c>
      <c r="B7" s="70"/>
      <c r="C7" s="69" t="s">
        <v>40</v>
      </c>
      <c r="D7" s="70"/>
      <c r="E7" s="69" t="s">
        <v>40</v>
      </c>
      <c r="F7" s="70"/>
      <c r="G7" s="69"/>
      <c r="H7" s="70"/>
      <c r="I7" s="69" t="s">
        <v>40</v>
      </c>
      <c r="J7" s="70"/>
      <c r="K7" s="69" t="s">
        <v>40</v>
      </c>
      <c r="L7" s="70"/>
      <c r="M7" s="69" t="s">
        <v>40</v>
      </c>
      <c r="N7" s="70"/>
    </row>
    <row r="8" spans="1:14" s="2" customFormat="1" ht="12.75">
      <c r="A8" s="73" t="s">
        <v>40</v>
      </c>
      <c r="B8" s="74"/>
      <c r="C8" s="73" t="s">
        <v>40</v>
      </c>
      <c r="D8" s="74"/>
      <c r="E8" s="73" t="s">
        <v>40</v>
      </c>
      <c r="F8" s="74"/>
      <c r="G8" s="73" t="s">
        <v>40</v>
      </c>
      <c r="H8" s="74"/>
      <c r="I8" s="73" t="s">
        <v>40</v>
      </c>
      <c r="J8" s="74"/>
      <c r="K8" s="73" t="s">
        <v>40</v>
      </c>
      <c r="L8" s="74"/>
      <c r="M8" s="73" t="s">
        <v>40</v>
      </c>
      <c r="N8" s="74"/>
    </row>
    <row r="9" spans="1:14" s="1" customFormat="1" ht="18">
      <c r="A9" s="3">
        <f>Year!A21</f>
        <v>43562</v>
      </c>
      <c r="B9" s="4">
        <f>IF(ISERROR(MATCH(A9,event_dates,0)),"",INDEX(events,MATCH(A9,event_dates,0)))</f>
      </c>
      <c r="C9" s="3">
        <f>Year!B21</f>
        <v>43563</v>
      </c>
      <c r="D9" s="4">
        <f>IF(ISERROR(MATCH(C9,event_dates,0)),"",INDEX(events,MATCH(C9,event_dates,0)))</f>
      </c>
      <c r="E9" s="3">
        <f>Year!C21</f>
        <v>43564</v>
      </c>
      <c r="F9" s="4">
        <f>IF(ISERROR(MATCH(E9,event_dates,0)),"",INDEX(events,MATCH(E9,event_dates,0)))</f>
      </c>
      <c r="G9" s="3">
        <f>Year!D21</f>
        <v>43565</v>
      </c>
      <c r="H9" s="21" t="s">
        <v>49</v>
      </c>
      <c r="I9" s="3">
        <f>Year!E21</f>
        <v>43566</v>
      </c>
      <c r="J9" s="4">
        <f>IF(ISERROR(MATCH(I9,event_dates,0)),"",INDEX(events,MATCH(I9,event_dates,0)))</f>
      </c>
      <c r="K9" s="3">
        <f>Year!F21</f>
        <v>43567</v>
      </c>
      <c r="L9" s="4">
        <f>IF(ISERROR(MATCH(K9,event_dates,0)),"",INDEX(events,MATCH(K9,event_dates,0)))</f>
      </c>
      <c r="M9" s="3">
        <f>Year!G21</f>
        <v>43568</v>
      </c>
      <c r="N9" s="4">
        <f>IF(ISERROR(MATCH(M9,event_dates,0)),"",INDEX(events,MATCH(M9,event_dates,0)))</f>
      </c>
    </row>
    <row r="10" spans="1:14" s="1" customFormat="1" ht="12.75">
      <c r="A10" s="82" t="s">
        <v>123</v>
      </c>
      <c r="B10" s="83"/>
      <c r="C10" s="79"/>
      <c r="D10" s="70"/>
      <c r="E10" s="79"/>
      <c r="F10" s="70"/>
      <c r="G10" s="97"/>
      <c r="H10" s="98"/>
      <c r="I10" s="79"/>
      <c r="J10" s="70"/>
      <c r="K10" s="82"/>
      <c r="L10" s="83"/>
      <c r="M10" s="79"/>
      <c r="N10" s="113"/>
    </row>
    <row r="11" spans="1:14" s="1" customFormat="1" ht="12.75">
      <c r="A11" s="91" t="s">
        <v>124</v>
      </c>
      <c r="B11" s="83"/>
      <c r="C11" s="79" t="s">
        <v>42</v>
      </c>
      <c r="D11" s="70"/>
      <c r="E11" s="86" t="s">
        <v>127</v>
      </c>
      <c r="F11" s="85"/>
      <c r="G11" s="79" t="s">
        <v>42</v>
      </c>
      <c r="H11" s="70"/>
      <c r="I11" s="79" t="s">
        <v>42</v>
      </c>
      <c r="J11" s="70"/>
      <c r="K11" s="91"/>
      <c r="L11" s="83"/>
      <c r="M11" s="69"/>
      <c r="N11" s="70"/>
    </row>
    <row r="12" spans="1:14" s="1" customFormat="1" ht="12.75">
      <c r="A12" s="91" t="s">
        <v>125</v>
      </c>
      <c r="B12" s="83"/>
      <c r="C12" s="69"/>
      <c r="D12" s="70"/>
      <c r="E12" s="86" t="s">
        <v>43</v>
      </c>
      <c r="F12" s="85"/>
      <c r="G12" s="92"/>
      <c r="H12" s="93"/>
      <c r="I12" s="86" t="s">
        <v>131</v>
      </c>
      <c r="J12" s="85"/>
      <c r="K12" s="91"/>
      <c r="L12" s="83"/>
      <c r="M12" s="69"/>
      <c r="N12" s="70"/>
    </row>
    <row r="13" spans="1:14" s="1" customFormat="1" ht="12.75">
      <c r="A13" s="69" t="s">
        <v>40</v>
      </c>
      <c r="B13" s="70"/>
      <c r="C13" s="79"/>
      <c r="D13" s="70"/>
      <c r="E13" s="79"/>
      <c r="F13" s="70"/>
      <c r="G13" s="79"/>
      <c r="H13" s="70"/>
      <c r="I13" s="86" t="s">
        <v>130</v>
      </c>
      <c r="J13" s="85"/>
      <c r="K13" s="91"/>
      <c r="L13" s="83"/>
      <c r="M13" s="91"/>
      <c r="N13" s="83"/>
    </row>
    <row r="14" spans="1:14" s="2" customFormat="1" ht="12.75">
      <c r="A14" s="73" t="s">
        <v>40</v>
      </c>
      <c r="B14" s="74"/>
      <c r="C14" s="73" t="s">
        <v>40</v>
      </c>
      <c r="D14" s="74"/>
      <c r="E14" s="73" t="s">
        <v>40</v>
      </c>
      <c r="F14" s="74"/>
      <c r="G14" s="124" t="s">
        <v>50</v>
      </c>
      <c r="H14" s="125"/>
      <c r="I14" s="73" t="s">
        <v>40</v>
      </c>
      <c r="J14" s="74"/>
      <c r="K14" s="73" t="s">
        <v>40</v>
      </c>
      <c r="L14" s="74"/>
      <c r="M14" s="91"/>
      <c r="N14" s="83"/>
    </row>
    <row r="15" spans="1:14" s="1" customFormat="1" ht="18">
      <c r="A15" s="3">
        <f>Year!A22</f>
        <v>43569</v>
      </c>
      <c r="B15" s="4"/>
      <c r="C15" s="3">
        <f>Year!B22</f>
        <v>43570</v>
      </c>
      <c r="D15" s="4"/>
      <c r="E15" s="3">
        <f>Year!C22</f>
        <v>43571</v>
      </c>
      <c r="F15" s="17"/>
      <c r="G15" s="3">
        <f>Year!D22</f>
        <v>43572</v>
      </c>
      <c r="H15" s="4"/>
      <c r="I15" s="3">
        <f>Year!E22</f>
        <v>43573</v>
      </c>
      <c r="J15" s="4"/>
      <c r="K15" s="3">
        <f>Year!F22</f>
        <v>43574</v>
      </c>
      <c r="L15" s="4"/>
      <c r="M15" s="3">
        <f>Year!G22</f>
        <v>43575</v>
      </c>
      <c r="N15" s="4"/>
    </row>
    <row r="16" spans="1:14" s="1" customFormat="1" ht="12.75">
      <c r="A16" s="79"/>
      <c r="B16" s="113"/>
      <c r="C16" s="79" t="s">
        <v>42</v>
      </c>
      <c r="D16" s="70"/>
      <c r="E16" s="99"/>
      <c r="F16" s="100"/>
      <c r="G16" s="79"/>
      <c r="H16" s="70"/>
      <c r="I16" s="99"/>
      <c r="J16" s="100"/>
      <c r="K16" s="82"/>
      <c r="L16" s="83"/>
      <c r="M16" s="82"/>
      <c r="N16" s="120"/>
    </row>
    <row r="17" spans="1:14" s="1" customFormat="1" ht="12.75">
      <c r="A17" s="69"/>
      <c r="B17" s="70"/>
      <c r="C17" s="97"/>
      <c r="D17" s="93"/>
      <c r="E17" s="86" t="s">
        <v>127</v>
      </c>
      <c r="F17" s="85"/>
      <c r="G17" s="79" t="s">
        <v>42</v>
      </c>
      <c r="H17" s="70"/>
      <c r="I17" s="86" t="s">
        <v>131</v>
      </c>
      <c r="J17" s="85"/>
      <c r="K17" s="91"/>
      <c r="L17" s="83"/>
      <c r="M17" s="91"/>
      <c r="N17" s="83"/>
    </row>
    <row r="18" spans="1:14" s="1" customFormat="1" ht="12.75">
      <c r="A18" s="69"/>
      <c r="B18" s="70"/>
      <c r="C18" s="86" t="s">
        <v>116</v>
      </c>
      <c r="D18" s="85"/>
      <c r="E18" s="86" t="s">
        <v>43</v>
      </c>
      <c r="F18" s="85"/>
      <c r="G18" s="79"/>
      <c r="H18" s="70"/>
      <c r="I18" s="86" t="s">
        <v>130</v>
      </c>
      <c r="J18" s="85"/>
      <c r="K18" s="91"/>
      <c r="L18" s="83"/>
      <c r="M18" s="91"/>
      <c r="N18" s="83"/>
    </row>
    <row r="19" spans="1:14" s="1" customFormat="1" ht="12.75">
      <c r="A19" s="69"/>
      <c r="B19" s="70"/>
      <c r="C19" s="123" t="s">
        <v>126</v>
      </c>
      <c r="D19" s="85"/>
      <c r="E19" s="79"/>
      <c r="F19" s="70"/>
      <c r="G19" s="69"/>
      <c r="H19" s="70"/>
      <c r="I19" s="79"/>
      <c r="J19" s="70"/>
      <c r="K19" s="91"/>
      <c r="L19" s="83"/>
      <c r="M19" s="91"/>
      <c r="N19" s="83"/>
    </row>
    <row r="20" spans="1:14" s="2" customFormat="1" ht="12.75">
      <c r="A20" s="117"/>
      <c r="B20" s="118"/>
      <c r="C20" s="73" t="s">
        <v>40</v>
      </c>
      <c r="D20" s="74"/>
      <c r="E20" s="110"/>
      <c r="F20" s="111"/>
      <c r="G20" s="121"/>
      <c r="H20" s="122"/>
      <c r="I20" s="73" t="s">
        <v>40</v>
      </c>
      <c r="J20" s="74"/>
      <c r="K20" s="73" t="s">
        <v>40</v>
      </c>
      <c r="L20" s="74"/>
      <c r="M20" s="91"/>
      <c r="N20" s="83"/>
    </row>
    <row r="21" spans="1:14" s="1" customFormat="1" ht="18">
      <c r="A21" s="3">
        <f>Year!A23</f>
        <v>43576</v>
      </c>
      <c r="B21" s="22"/>
      <c r="C21" s="3">
        <f>Year!B23</f>
        <v>43577</v>
      </c>
      <c r="D21" s="4"/>
      <c r="E21" s="3">
        <f>Year!C23</f>
        <v>43578</v>
      </c>
      <c r="F21" s="4">
        <f>IF(ISERROR(MATCH(E21,event_dates,0)),"",INDEX(events,MATCH(E21,event_dates,0)))</f>
      </c>
      <c r="G21" s="3">
        <f>Year!D23</f>
        <v>43579</v>
      </c>
      <c r="H21" s="4"/>
      <c r="I21" s="3">
        <f>Year!E23</f>
        <v>43580</v>
      </c>
      <c r="J21" s="4"/>
      <c r="K21" s="3">
        <f>Year!F23</f>
        <v>43581</v>
      </c>
      <c r="L21" s="4">
        <f>IF(ISERROR(MATCH(K21,event_dates,0)),"",INDEX(events,MATCH(K21,event_dates,0)))</f>
      </c>
      <c r="M21" s="3">
        <f>Year!G23</f>
        <v>43582</v>
      </c>
      <c r="N21" s="4">
        <f>IF(ISERROR(MATCH(M21,event_dates,0)),"",INDEX(events,MATCH(M21,event_dates,0)))</f>
      </c>
    </row>
    <row r="22" spans="1:14" s="1" customFormat="1" ht="12.75">
      <c r="A22" s="69"/>
      <c r="B22" s="70"/>
      <c r="C22" s="79"/>
      <c r="D22" s="70"/>
      <c r="E22" s="79"/>
      <c r="F22" s="70"/>
      <c r="G22" s="82"/>
      <c r="H22" s="83"/>
      <c r="I22" s="79"/>
      <c r="J22" s="70"/>
      <c r="K22" s="82"/>
      <c r="L22" s="83"/>
      <c r="M22" s="82"/>
      <c r="N22" s="120"/>
    </row>
    <row r="23" spans="1:14" s="1" customFormat="1" ht="12.75">
      <c r="A23" s="69"/>
      <c r="B23" s="70"/>
      <c r="C23" s="79" t="s">
        <v>42</v>
      </c>
      <c r="D23" s="70"/>
      <c r="E23" s="86" t="s">
        <v>127</v>
      </c>
      <c r="F23" s="85"/>
      <c r="G23" s="79" t="s">
        <v>42</v>
      </c>
      <c r="H23" s="70"/>
      <c r="I23" s="79" t="s">
        <v>42</v>
      </c>
      <c r="J23" s="70"/>
      <c r="K23" s="99"/>
      <c r="L23" s="100"/>
      <c r="M23" s="91"/>
      <c r="N23" s="83"/>
    </row>
    <row r="24" spans="1:14" s="1" customFormat="1" ht="12.75">
      <c r="A24" s="69"/>
      <c r="B24" s="70"/>
      <c r="C24" s="97"/>
      <c r="D24" s="93"/>
      <c r="E24" s="86" t="s">
        <v>43</v>
      </c>
      <c r="F24" s="85"/>
      <c r="G24" s="119"/>
      <c r="H24" s="100"/>
      <c r="I24" s="92"/>
      <c r="J24" s="93"/>
      <c r="K24" s="99"/>
      <c r="L24" s="100"/>
      <c r="M24" s="82"/>
      <c r="N24" s="83"/>
    </row>
    <row r="25" spans="1:14" s="1" customFormat="1" ht="12.75">
      <c r="A25" s="69"/>
      <c r="B25" s="70"/>
      <c r="C25" s="79"/>
      <c r="D25" s="70"/>
      <c r="E25" s="79"/>
      <c r="F25" s="70"/>
      <c r="G25" s="79"/>
      <c r="H25" s="70"/>
      <c r="I25" s="99" t="s">
        <v>129</v>
      </c>
      <c r="J25" s="100"/>
      <c r="K25" s="69" t="s">
        <v>40</v>
      </c>
      <c r="L25" s="70"/>
      <c r="M25" s="79"/>
      <c r="N25" s="70"/>
    </row>
    <row r="26" spans="1:14" s="2" customFormat="1" ht="12.75">
      <c r="A26" s="117"/>
      <c r="B26" s="118"/>
      <c r="C26" s="73" t="s">
        <v>40</v>
      </c>
      <c r="D26" s="74"/>
      <c r="E26" s="110"/>
      <c r="F26" s="111"/>
      <c r="G26" s="73"/>
      <c r="H26" s="74"/>
      <c r="I26" s="73" t="s">
        <v>40</v>
      </c>
      <c r="J26" s="74"/>
      <c r="K26" s="73" t="s">
        <v>40</v>
      </c>
      <c r="L26" s="74"/>
      <c r="M26" s="73" t="s">
        <v>40</v>
      </c>
      <c r="N26" s="74"/>
    </row>
    <row r="27" spans="1:14" s="1" customFormat="1" ht="18">
      <c r="A27" s="3">
        <f>Year!A24</f>
        <v>43583</v>
      </c>
      <c r="B27" s="4"/>
      <c r="C27" s="3">
        <f>Year!B24</f>
        <v>43584</v>
      </c>
      <c r="D27" s="4">
        <f>IF(ISERROR(MATCH(C27,event_dates,0)),"",INDEX(events,MATCH(C27,event_dates,0)))</f>
      </c>
      <c r="E27" s="3">
        <f>Year!C24</f>
        <v>43585</v>
      </c>
      <c r="F27" s="4">
        <f>IF(ISERROR(MATCH(E27,event_dates,0)),"",INDEX(events,MATCH(E27,event_dates,0)))</f>
      </c>
      <c r="G27" s="3">
        <f>Year!D24</f>
      </c>
      <c r="H27" s="4"/>
      <c r="I27" s="3">
        <f>Year!E24</f>
      </c>
      <c r="J27" s="4">
        <f>IF(ISERROR(MATCH(I27,event_dates,0)),"",INDEX(events,MATCH(I27,event_dates,0)))</f>
      </c>
      <c r="K27" s="3">
        <f>Year!F24</f>
      </c>
      <c r="L27" s="4">
        <f>IF(ISERROR(MATCH(K27,event_dates,0)),"",INDEX(events,MATCH(K27,event_dates,0)))</f>
      </c>
      <c r="M27" s="3">
        <f>Year!G24</f>
      </c>
      <c r="N27" s="4">
        <f>IF(ISERROR(MATCH(M27,event_dates,0)),"",INDEX(events,MATCH(M27,event_dates,0)))</f>
      </c>
    </row>
    <row r="28" spans="1:14" s="1" customFormat="1" ht="12.75">
      <c r="A28" s="91" t="s">
        <v>118</v>
      </c>
      <c r="B28" s="83"/>
      <c r="C28" s="79"/>
      <c r="D28" s="70"/>
      <c r="E28" s="79"/>
      <c r="F28" s="70"/>
      <c r="G28" s="69"/>
      <c r="H28" s="70"/>
      <c r="I28" s="79"/>
      <c r="J28" s="70"/>
      <c r="K28" s="82"/>
      <c r="L28" s="83"/>
      <c r="M28" s="79">
        <f ca="1">IF(ISERROR(MATCH(M27,event_dates,0)+MATCH(M27,OFFSET(event_dates,MATCH(M27,event_dates,0),0,500,1),0)),"",INDEX(events,MATCH(M27,event_dates,0)+MATCH(M27,OFFSET(event_dates,MATCH(M27,event_dates,0),0,500,1),0)))</f>
      </c>
      <c r="N28" s="70"/>
    </row>
    <row r="29" spans="1:14" s="1" customFormat="1" ht="12.75">
      <c r="A29" s="91" t="s">
        <v>61</v>
      </c>
      <c r="B29" s="83"/>
      <c r="C29" s="79" t="s">
        <v>42</v>
      </c>
      <c r="D29" s="70"/>
      <c r="E29" s="86" t="s">
        <v>127</v>
      </c>
      <c r="F29" s="85"/>
      <c r="G29" s="69"/>
      <c r="H29" s="70"/>
      <c r="I29" s="69"/>
      <c r="J29" s="70"/>
      <c r="K29" s="91"/>
      <c r="L29" s="83"/>
      <c r="M29" s="69"/>
      <c r="N29" s="70"/>
    </row>
    <row r="30" spans="1:14" s="1" customFormat="1" ht="12.75">
      <c r="A30" s="91" t="s">
        <v>119</v>
      </c>
      <c r="B30" s="83"/>
      <c r="C30" s="116"/>
      <c r="D30" s="93"/>
      <c r="E30" s="86" t="s">
        <v>43</v>
      </c>
      <c r="F30" s="85"/>
      <c r="G30" s="69"/>
      <c r="H30" s="70"/>
      <c r="I30" s="69"/>
      <c r="J30" s="70"/>
      <c r="K30" s="69"/>
      <c r="L30" s="70"/>
      <c r="M30" s="69"/>
      <c r="N30" s="70"/>
    </row>
    <row r="31" spans="1:14" s="1" customFormat="1" ht="12.75">
      <c r="A31" s="91" t="s">
        <v>120</v>
      </c>
      <c r="B31" s="83"/>
      <c r="C31" s="79"/>
      <c r="D31" s="70"/>
      <c r="E31" s="79"/>
      <c r="F31" s="70"/>
      <c r="G31" s="69"/>
      <c r="H31" s="70"/>
      <c r="I31" s="69" t="s">
        <v>40</v>
      </c>
      <c r="J31" s="70"/>
      <c r="K31" s="69" t="s">
        <v>40</v>
      </c>
      <c r="L31" s="70"/>
      <c r="M31" s="69" t="s">
        <v>40</v>
      </c>
      <c r="N31" s="70"/>
    </row>
    <row r="32" spans="1:14" s="2" customFormat="1" ht="12.75">
      <c r="A32" s="92"/>
      <c r="B32" s="93"/>
      <c r="C32" s="73"/>
      <c r="D32" s="74"/>
      <c r="E32" s="110"/>
      <c r="F32" s="111"/>
      <c r="G32" s="73"/>
      <c r="H32" s="74"/>
      <c r="I32" s="73" t="s">
        <v>40</v>
      </c>
      <c r="J32" s="74"/>
      <c r="K32" s="73" t="s">
        <v>40</v>
      </c>
      <c r="L32" s="74"/>
      <c r="M32" s="73" t="s">
        <v>40</v>
      </c>
      <c r="N32" s="74"/>
    </row>
    <row r="33" spans="1:14" ht="18">
      <c r="A33" s="3">
        <f>Year!A25</f>
      </c>
      <c r="B33" s="4">
        <f>IF(ISERROR(MATCH(A33,event_dates,0)),"",INDEX(events,MATCH(A33,event_dates,0)))</f>
      </c>
      <c r="C33" s="3">
        <f>Year!B25</f>
      </c>
      <c r="D33" s="4">
        <f>IF(ISERROR(MATCH(C33,event_dates,0)),"",INDEX(events,MATCH(C33,event_dates,0)))</f>
      </c>
      <c r="E33" s="6" t="s">
        <v>45</v>
      </c>
      <c r="F33" s="7"/>
      <c r="G33" s="8"/>
      <c r="H33" s="8"/>
      <c r="I33" s="8"/>
      <c r="J33" s="8"/>
      <c r="K33" s="8"/>
      <c r="L33" s="8"/>
      <c r="M33" s="8"/>
      <c r="N33" s="14"/>
    </row>
    <row r="34" spans="1:14" ht="12.75">
      <c r="A34" s="91"/>
      <c r="B34" s="83"/>
      <c r="C34" s="79">
        <f ca="1">IF(ISERROR(MATCH(C33,event_dates,0)+MATCH(C33,OFFSET(event_dates,MATCH(C33,event_dates,0),0,500,1),0)),"",INDEX(events,MATCH(C33,event_dates,0)+MATCH(C33,OFFSET(event_dates,MATCH(C33,event_dates,0),0,500,1),0)))</f>
      </c>
      <c r="D34" s="70"/>
      <c r="E34" s="9"/>
      <c r="F34" s="10"/>
      <c r="G34" s="10"/>
      <c r="H34" s="10"/>
      <c r="I34" s="10"/>
      <c r="J34" s="10"/>
      <c r="K34" s="10"/>
      <c r="L34" s="10"/>
      <c r="M34" s="10"/>
      <c r="N34" s="15"/>
    </row>
    <row r="35" spans="1:14" ht="12.75">
      <c r="A35" s="91"/>
      <c r="B35" s="83"/>
      <c r="C35" s="79"/>
      <c r="D35" s="70"/>
      <c r="E35" s="9"/>
      <c r="F35" s="23" t="s">
        <v>46</v>
      </c>
      <c r="G35" s="23"/>
      <c r="H35" s="23"/>
      <c r="I35" s="10"/>
      <c r="J35" s="10"/>
      <c r="K35" s="10"/>
      <c r="L35" s="10"/>
      <c r="M35" s="10"/>
      <c r="N35" s="15"/>
    </row>
    <row r="36" spans="1:14" ht="15.75" customHeight="1">
      <c r="A36" s="91"/>
      <c r="B36" s="83"/>
      <c r="C36" s="69"/>
      <c r="D36" s="70"/>
      <c r="E36" s="9"/>
      <c r="F36" s="10"/>
      <c r="G36" s="10"/>
      <c r="H36" s="10"/>
      <c r="I36" s="10"/>
      <c r="J36" s="10"/>
      <c r="K36" s="10"/>
      <c r="L36" s="10"/>
      <c r="M36" s="10"/>
      <c r="N36" s="15"/>
    </row>
    <row r="37" spans="1:14" ht="15.75" customHeight="1">
      <c r="A37" s="91"/>
      <c r="B37" s="83"/>
      <c r="C37" s="69" t="s">
        <v>40</v>
      </c>
      <c r="D37" s="70"/>
      <c r="E37" s="9"/>
      <c r="F37" s="10"/>
      <c r="G37" s="10"/>
      <c r="H37" s="10"/>
      <c r="I37" s="10"/>
      <c r="J37" s="10"/>
      <c r="K37" s="10"/>
      <c r="L37" s="10"/>
      <c r="M37" s="71" t="s">
        <v>39</v>
      </c>
      <c r="N37" s="72"/>
    </row>
    <row r="38" spans="1:14" ht="12.75">
      <c r="A38" s="73" t="s">
        <v>40</v>
      </c>
      <c r="B38" s="74"/>
      <c r="C38" s="75" t="s">
        <v>36</v>
      </c>
      <c r="D38" s="76"/>
      <c r="E38" s="12"/>
      <c r="F38" s="13"/>
      <c r="G38" s="13"/>
      <c r="H38" s="13"/>
      <c r="I38" s="13"/>
      <c r="J38" s="13"/>
      <c r="K38" s="77" t="s">
        <v>38</v>
      </c>
      <c r="L38" s="77"/>
      <c r="M38" s="77"/>
      <c r="N38" s="78"/>
    </row>
  </sheetData>
  <sheetProtection/>
  <mergeCells count="196">
    <mergeCell ref="E4:F4"/>
    <mergeCell ref="G4:H4"/>
    <mergeCell ref="I4:J4"/>
    <mergeCell ref="K4:L4"/>
    <mergeCell ref="M4:N4"/>
    <mergeCell ref="A1:G1"/>
    <mergeCell ref="H1:N1"/>
    <mergeCell ref="A2:B2"/>
    <mergeCell ref="C2:D2"/>
    <mergeCell ref="E2:F2"/>
    <mergeCell ref="G2:H2"/>
    <mergeCell ref="I2:J2"/>
    <mergeCell ref="K2:L2"/>
    <mergeCell ref="M2:N2"/>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M31:N31"/>
    <mergeCell ref="A30:B30"/>
    <mergeCell ref="C30:D30"/>
    <mergeCell ref="E30:F30"/>
    <mergeCell ref="G30:H30"/>
    <mergeCell ref="I30:J30"/>
    <mergeCell ref="K30:L30"/>
    <mergeCell ref="G32:H32"/>
    <mergeCell ref="I32:J32"/>
    <mergeCell ref="K32:L32"/>
    <mergeCell ref="M30:N30"/>
    <mergeCell ref="A31:B31"/>
    <mergeCell ref="C31:D31"/>
    <mergeCell ref="E31:F31"/>
    <mergeCell ref="G31:H31"/>
    <mergeCell ref="I31:J31"/>
    <mergeCell ref="K31:L31"/>
    <mergeCell ref="M32:N32"/>
    <mergeCell ref="A34:B34"/>
    <mergeCell ref="C34:D34"/>
    <mergeCell ref="A35:B35"/>
    <mergeCell ref="C35:D35"/>
    <mergeCell ref="A36:B36"/>
    <mergeCell ref="C36:D36"/>
    <mergeCell ref="A32:B32"/>
    <mergeCell ref="C32:D32"/>
    <mergeCell ref="E32:F32"/>
    <mergeCell ref="A37:B37"/>
    <mergeCell ref="C37:D37"/>
    <mergeCell ref="M37:N37"/>
    <mergeCell ref="A38:B38"/>
    <mergeCell ref="C38:D38"/>
    <mergeCell ref="K38:N38"/>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4"/>
  <ignoredErrors>
    <ignoredError sqref="I7:L7 C7:F7 I6:L6 C6:F6 I3:L3 E21:G21 I27:L27 I9:L9 C9:G9 K21:L21 I29:J29 K25:L25 M26:N36 I14:L14 K15 G15 I32:L32 I26:L26 C26:D26 I15 I20:L20 M21:N21 I30:L31 C33:L34 C20:D20 E15 C15 I21 C21 G35:L35 C35:E35 C36:L38 M15 C12:D12 C14:F14 C8:L8 C27:G27 F11 M38:N38 M3:N3 C3:G3 M7:N9 N4 N5 N6" formula="1"/>
  </ignoredErrors>
  <drawing r:id="rId3"/>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2" sqref="A2:N2"/>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 customFormat="1" ht="49.5" customHeight="1">
      <c r="A1" s="115">
        <f>IF(Year!$Q$4="","",Year!$Q$4)</f>
      </c>
      <c r="B1" s="115"/>
      <c r="C1" s="115"/>
      <c r="D1" s="115"/>
      <c r="E1" s="115"/>
      <c r="F1" s="115"/>
      <c r="G1" s="115"/>
      <c r="H1" s="101">
        <f>Year!I18</f>
        <v>43586</v>
      </c>
      <c r="I1" s="101"/>
      <c r="J1" s="101"/>
      <c r="K1" s="101"/>
      <c r="L1" s="101"/>
      <c r="M1" s="101"/>
      <c r="N1" s="101"/>
    </row>
    <row r="2" spans="1:14" s="1" customFormat="1" ht="15.75">
      <c r="A2" s="96" t="str">
        <f>3!A2:B2</f>
        <v>Sunday</v>
      </c>
      <c r="B2" s="94"/>
      <c r="C2" s="94" t="str">
        <f>3!C2:D2</f>
        <v>Monday</v>
      </c>
      <c r="D2" s="94"/>
      <c r="E2" s="94" t="str">
        <f>3!E2:F2</f>
        <v>Tuesday</v>
      </c>
      <c r="F2" s="94"/>
      <c r="G2" s="94" t="str">
        <f>3!G2:H2</f>
        <v>Wednesday</v>
      </c>
      <c r="H2" s="94"/>
      <c r="I2" s="94" t="str">
        <f>3!I2:J2</f>
        <v>Thursday</v>
      </c>
      <c r="J2" s="94"/>
      <c r="K2" s="94" t="str">
        <f>3!K2:L2</f>
        <v>Friday</v>
      </c>
      <c r="L2" s="94"/>
      <c r="M2" s="94" t="str">
        <f>3!M2:N2</f>
        <v>Saturday</v>
      </c>
      <c r="N2" s="95"/>
    </row>
    <row r="3" spans="1:14" s="1" customFormat="1" ht="18">
      <c r="A3" s="3">
        <f>Year!I20</f>
      </c>
      <c r="B3" s="4">
        <f>IF(ISERROR(MATCH(A3,event_dates,0)),"",INDEX(events,MATCH(A3,event_dates,0)))</f>
      </c>
      <c r="C3" s="3">
        <f>Year!J20</f>
      </c>
      <c r="D3" s="17"/>
      <c r="E3" s="3">
        <f>Year!K20</f>
      </c>
      <c r="F3" s="4">
        <f>IF(ISERROR(MATCH(E3,event_dates,0)),"",INDEX(events,MATCH(E3,event_dates,0)))</f>
      </c>
      <c r="G3" s="3">
        <f>Year!L20</f>
        <v>43586</v>
      </c>
      <c r="H3" s="4"/>
      <c r="I3" s="3">
        <f>Year!M20</f>
        <v>43587</v>
      </c>
      <c r="J3" s="4">
        <f>IF(ISERROR(MATCH(I3,event_dates,0)),"",INDEX(events,MATCH(I3,event_dates,0)))</f>
      </c>
      <c r="K3" s="3">
        <f>Year!N20</f>
        <v>43588</v>
      </c>
      <c r="L3" s="4">
        <f>IF(ISERROR(MATCH(K3,event_dates,0)),"",INDEX(events,MATCH(K3,event_dates,0)))</f>
      </c>
      <c r="M3" s="3">
        <f>Year!O20</f>
        <v>43589</v>
      </c>
      <c r="N3" s="4">
        <f>IF(ISERROR(MATCH(M3,event_dates,0)),"",INDEX(events,MATCH(M3,event_dates,0)))</f>
      </c>
    </row>
    <row r="4" spans="1:14" s="1" customFormat="1" ht="12.75">
      <c r="A4" s="109"/>
      <c r="B4" s="93"/>
      <c r="C4" s="79"/>
      <c r="D4" s="70"/>
      <c r="E4" s="79"/>
      <c r="F4" s="70"/>
      <c r="G4" s="79" t="s">
        <v>42</v>
      </c>
      <c r="H4" s="70"/>
      <c r="I4" s="79" t="s">
        <v>42</v>
      </c>
      <c r="J4" s="70"/>
      <c r="K4" s="79"/>
      <c r="L4" s="70"/>
      <c r="M4" s="79">
        <f ca="1">IF(ISERROR(MATCH(M3,event_dates,0)+MATCH(M3,OFFSET(event_dates,MATCH(M3,event_dates,0),0,500,1),0)),"",INDEX(events,MATCH(M3,event_dates,0)+MATCH(M3,OFFSET(event_dates,MATCH(M3,event_dates,0),0,500,1),0)))</f>
      </c>
      <c r="N4" s="70"/>
    </row>
    <row r="5" spans="1:14" s="1" customFormat="1" ht="12.75">
      <c r="A5" s="92"/>
      <c r="B5" s="93"/>
      <c r="C5" s="69"/>
      <c r="D5" s="70"/>
      <c r="E5" s="69"/>
      <c r="F5" s="70"/>
      <c r="G5" s="69"/>
      <c r="H5" s="70"/>
      <c r="I5" s="69"/>
      <c r="J5" s="70"/>
      <c r="K5" s="86" t="s">
        <v>127</v>
      </c>
      <c r="L5" s="85"/>
      <c r="M5" s="69"/>
      <c r="N5" s="70"/>
    </row>
    <row r="6" spans="1:14" s="1" customFormat="1" ht="12.75">
      <c r="A6" s="91"/>
      <c r="B6" s="83"/>
      <c r="C6" s="69"/>
      <c r="D6" s="70"/>
      <c r="E6" s="69"/>
      <c r="F6" s="70"/>
      <c r="G6" s="79"/>
      <c r="H6" s="70"/>
      <c r="I6" s="91" t="s">
        <v>128</v>
      </c>
      <c r="J6" s="83"/>
      <c r="K6" s="86" t="s">
        <v>132</v>
      </c>
      <c r="L6" s="85"/>
      <c r="M6" s="69"/>
      <c r="N6" s="70"/>
    </row>
    <row r="7" spans="1:14" s="1" customFormat="1" ht="12.75">
      <c r="A7" s="91"/>
      <c r="B7" s="83"/>
      <c r="C7" s="99"/>
      <c r="D7" s="100"/>
      <c r="E7" s="69"/>
      <c r="F7" s="70"/>
      <c r="G7" s="69"/>
      <c r="H7" s="70"/>
      <c r="I7" s="69" t="s">
        <v>40</v>
      </c>
      <c r="J7" s="70"/>
      <c r="K7" s="69" t="s">
        <v>40</v>
      </c>
      <c r="L7" s="70"/>
      <c r="M7" s="69" t="s">
        <v>40</v>
      </c>
      <c r="N7" s="70"/>
    </row>
    <row r="8" spans="1:14" s="2" customFormat="1" ht="12.75">
      <c r="A8" s="91"/>
      <c r="B8" s="83"/>
      <c r="C8" s="129"/>
      <c r="D8" s="100"/>
      <c r="E8" s="73" t="s">
        <v>40</v>
      </c>
      <c r="F8" s="74"/>
      <c r="G8" s="69"/>
      <c r="H8" s="70"/>
      <c r="I8" s="73" t="s">
        <v>40</v>
      </c>
      <c r="J8" s="74"/>
      <c r="K8" s="73" t="s">
        <v>40</v>
      </c>
      <c r="L8" s="74"/>
      <c r="M8" s="73" t="s">
        <v>40</v>
      </c>
      <c r="N8" s="74"/>
    </row>
    <row r="9" spans="1:14" s="1" customFormat="1" ht="18">
      <c r="A9" s="3">
        <f>Year!I21</f>
        <v>43590</v>
      </c>
      <c r="B9" s="4">
        <f>IF(ISERROR(MATCH(A9,event_dates,0)),"",INDEX(events,MATCH(A9,event_dates,0)))</f>
      </c>
      <c r="C9" s="3">
        <f>Year!J21</f>
        <v>43591</v>
      </c>
      <c r="D9" s="4">
        <f>IF(ISERROR(MATCH(C9,event_dates,0)),"",INDEX(events,MATCH(C9,event_dates,0)))</f>
      </c>
      <c r="E9" s="3">
        <f>Year!K21</f>
        <v>43592</v>
      </c>
      <c r="F9" s="4">
        <f>IF(ISERROR(MATCH(E9,event_dates,0)),"",INDEX(events,MATCH(E9,event_dates,0)))</f>
      </c>
      <c r="G9" s="3">
        <f>Year!L21</f>
        <v>43593</v>
      </c>
      <c r="H9" s="5" t="s">
        <v>49</v>
      </c>
      <c r="I9" s="3">
        <f>Year!M21</f>
        <v>43594</v>
      </c>
      <c r="J9" s="4">
        <f>IF(ISERROR(MATCH(I9,event_dates,0)),"",INDEX(events,MATCH(I9,event_dates,0)))</f>
      </c>
      <c r="K9" s="3">
        <f>Year!N21</f>
        <v>43595</v>
      </c>
      <c r="L9" s="4">
        <f>IF(ISERROR(MATCH(K9,event_dates,0)),"",INDEX(events,MATCH(K9,event_dates,0)))</f>
      </c>
      <c r="M9" s="3">
        <f>Year!O21</f>
        <v>43596</v>
      </c>
      <c r="N9" s="4">
        <f>IF(ISERROR(MATCH(M9,event_dates,0)),"",INDEX(events,MATCH(M9,event_dates,0)))</f>
      </c>
    </row>
    <row r="10" spans="1:14" s="1" customFormat="1" ht="12.75">
      <c r="A10" s="91" t="s">
        <v>118</v>
      </c>
      <c r="B10" s="83"/>
      <c r="C10" s="45" t="s">
        <v>62</v>
      </c>
      <c r="D10" s="44"/>
      <c r="E10" s="79"/>
      <c r="F10" s="70"/>
      <c r="G10" s="79"/>
      <c r="H10" s="70"/>
      <c r="I10" s="79"/>
      <c r="J10" s="70"/>
      <c r="K10" s="82"/>
      <c r="L10" s="83"/>
      <c r="M10" s="79">
        <f ca="1">IF(ISERROR(MATCH(M9,event_dates,0)+MATCH(M9,OFFSET(event_dates,MATCH(M9,event_dates,0),0,500,1),0)),"",INDEX(events,MATCH(M9,event_dates,0)+MATCH(M9,OFFSET(event_dates,MATCH(M9,event_dates,0),0,500,1),0)))</f>
      </c>
      <c r="N10" s="70"/>
    </row>
    <row r="11" spans="1:14" s="1" customFormat="1" ht="12.75">
      <c r="A11" s="91" t="s">
        <v>61</v>
      </c>
      <c r="B11" s="83"/>
      <c r="C11" s="86" t="s">
        <v>63</v>
      </c>
      <c r="D11" s="85"/>
      <c r="E11" s="69"/>
      <c r="F11" s="70"/>
      <c r="G11" s="79" t="s">
        <v>42</v>
      </c>
      <c r="H11" s="70"/>
      <c r="I11" s="79" t="s">
        <v>42</v>
      </c>
      <c r="J11" s="70"/>
      <c r="K11" s="91"/>
      <c r="L11" s="83"/>
      <c r="M11" s="69"/>
      <c r="N11" s="70"/>
    </row>
    <row r="12" spans="1:14" s="1" customFormat="1" ht="12.75">
      <c r="A12" s="91" t="s">
        <v>119</v>
      </c>
      <c r="B12" s="83"/>
      <c r="C12" s="69"/>
      <c r="D12" s="70"/>
      <c r="E12" s="69"/>
      <c r="F12" s="70"/>
      <c r="G12" s="69"/>
      <c r="H12" s="70"/>
      <c r="I12" s="86" t="s">
        <v>127</v>
      </c>
      <c r="J12" s="85"/>
      <c r="K12" s="69"/>
      <c r="L12" s="70"/>
      <c r="M12" s="69"/>
      <c r="N12" s="70"/>
    </row>
    <row r="13" spans="1:14" s="1" customFormat="1" ht="12.75">
      <c r="A13" s="91" t="s">
        <v>120</v>
      </c>
      <c r="B13" s="83"/>
      <c r="C13" s="91"/>
      <c r="D13" s="83"/>
      <c r="E13" s="69"/>
      <c r="F13" s="70"/>
      <c r="G13" s="80" t="s">
        <v>121</v>
      </c>
      <c r="H13" s="81"/>
      <c r="I13" s="86" t="s">
        <v>130</v>
      </c>
      <c r="J13" s="85"/>
      <c r="K13" s="69" t="s">
        <v>40</v>
      </c>
      <c r="L13" s="70"/>
      <c r="M13" s="69" t="s">
        <v>40</v>
      </c>
      <c r="N13" s="70"/>
    </row>
    <row r="14" spans="1:14" s="2" customFormat="1" ht="12.75">
      <c r="A14" s="69"/>
      <c r="B14" s="70"/>
      <c r="C14" s="91"/>
      <c r="D14" s="83"/>
      <c r="E14" s="73" t="s">
        <v>40</v>
      </c>
      <c r="F14" s="74"/>
      <c r="G14" s="127" t="s">
        <v>64</v>
      </c>
      <c r="H14" s="128"/>
      <c r="I14" s="73"/>
      <c r="J14" s="74"/>
      <c r="K14" s="73" t="s">
        <v>40</v>
      </c>
      <c r="L14" s="74"/>
      <c r="M14" s="73" t="s">
        <v>40</v>
      </c>
      <c r="N14" s="74"/>
    </row>
    <row r="15" spans="1:14" s="1" customFormat="1" ht="18">
      <c r="A15" s="3">
        <f>Year!I22</f>
        <v>43597</v>
      </c>
      <c r="B15" s="17" t="str">
        <f>IF(ISERROR(MATCH(A15,event_dates,0)),"",INDEX(events,MATCH(A15,event_dates,0)))</f>
        <v>Mother's Day</v>
      </c>
      <c r="C15" s="3">
        <f>Year!J22</f>
        <v>43598</v>
      </c>
      <c r="D15" s="4">
        <f>IF(ISERROR(MATCH(C15,event_dates,0)),"",INDEX(events,MATCH(C15,event_dates,0)))</f>
      </c>
      <c r="E15" s="3">
        <f>Year!K22</f>
        <v>43599</v>
      </c>
      <c r="F15" s="4">
        <f>IF(ISERROR(MATCH(E15,event_dates,0)),"",INDEX(events,MATCH(E15,event_dates,0)))</f>
      </c>
      <c r="G15" s="3">
        <f>Year!L22</f>
        <v>43600</v>
      </c>
      <c r="H15" s="16"/>
      <c r="I15" s="3">
        <f>Year!M22</f>
        <v>43601</v>
      </c>
      <c r="J15" s="4">
        <f>IF(ISERROR(MATCH(I15,event_dates,0)),"",INDEX(events,MATCH(I15,event_dates,0)))</f>
      </c>
      <c r="K15" s="3">
        <f>Year!N22</f>
        <v>43602</v>
      </c>
      <c r="L15" s="4">
        <f>IF(ISERROR(MATCH(K15,event_dates,0)),"",INDEX(events,MATCH(K15,event_dates,0)))</f>
      </c>
      <c r="M15" s="3">
        <f>Year!O22</f>
        <v>43603</v>
      </c>
      <c r="N15" s="4">
        <f>IF(ISERROR(MATCH(M15,event_dates,0)),"",INDEX(events,MATCH(M15,event_dates,0)))</f>
      </c>
    </row>
    <row r="16" spans="1:14" s="1" customFormat="1" ht="12.75">
      <c r="A16" s="91" t="s">
        <v>118</v>
      </c>
      <c r="B16" s="83"/>
      <c r="C16" s="79" t="s">
        <v>42</v>
      </c>
      <c r="D16" s="70"/>
      <c r="E16" s="79"/>
      <c r="F16" s="70"/>
      <c r="G16" s="79" t="s">
        <v>42</v>
      </c>
      <c r="H16" s="70"/>
      <c r="I16" s="79" t="s">
        <v>42</v>
      </c>
      <c r="J16" s="70"/>
      <c r="K16" s="82"/>
      <c r="L16" s="83"/>
      <c r="M16" s="79">
        <f ca="1">IF(ISERROR(MATCH(M15,event_dates,0)+MATCH(M15,OFFSET(event_dates,MATCH(M15,event_dates,0),0,500,1),0)),"",INDEX(events,MATCH(M15,event_dates,0)+MATCH(M15,OFFSET(event_dates,MATCH(M15,event_dates,0),0,500,1),0)))</f>
      </c>
      <c r="N16" s="70"/>
    </row>
    <row r="17" spans="1:14" s="1" customFormat="1" ht="12.75">
      <c r="A17" s="91" t="s">
        <v>61</v>
      </c>
      <c r="B17" s="83"/>
      <c r="C17" s="91"/>
      <c r="D17" s="83"/>
      <c r="E17" s="69"/>
      <c r="F17" s="70"/>
      <c r="G17" s="99"/>
      <c r="H17" s="100"/>
      <c r="I17" s="91"/>
      <c r="J17" s="83"/>
      <c r="K17" s="91"/>
      <c r="L17" s="83"/>
      <c r="M17" s="69"/>
      <c r="N17" s="70"/>
    </row>
    <row r="18" spans="1:14" s="1" customFormat="1" ht="12.75">
      <c r="A18" s="91" t="s">
        <v>119</v>
      </c>
      <c r="B18" s="83"/>
      <c r="C18" s="91"/>
      <c r="D18" s="83"/>
      <c r="E18" s="69"/>
      <c r="F18" s="70"/>
      <c r="G18" s="69"/>
      <c r="H18" s="70"/>
      <c r="I18" s="91"/>
      <c r="J18" s="83"/>
      <c r="K18" s="69"/>
      <c r="L18" s="70"/>
      <c r="M18" s="69"/>
      <c r="N18" s="70"/>
    </row>
    <row r="19" spans="1:14" s="1" customFormat="1" ht="12.75">
      <c r="A19" s="91" t="s">
        <v>120</v>
      </c>
      <c r="B19" s="83"/>
      <c r="C19" s="69"/>
      <c r="D19" s="70"/>
      <c r="E19" s="69"/>
      <c r="F19" s="70"/>
      <c r="G19" s="69"/>
      <c r="H19" s="70"/>
      <c r="I19" s="91"/>
      <c r="J19" s="83"/>
      <c r="K19" s="69" t="s">
        <v>40</v>
      </c>
      <c r="L19" s="70"/>
      <c r="M19" s="69" t="s">
        <v>40</v>
      </c>
      <c r="N19" s="70"/>
    </row>
    <row r="20" spans="1:14" s="2" customFormat="1" ht="12.75">
      <c r="A20" s="69"/>
      <c r="B20" s="70"/>
      <c r="C20" s="69"/>
      <c r="D20" s="70"/>
      <c r="E20" s="73" t="s">
        <v>40</v>
      </c>
      <c r="F20" s="74"/>
      <c r="G20" s="91"/>
      <c r="H20" s="83"/>
      <c r="I20" s="91"/>
      <c r="J20" s="83"/>
      <c r="K20" s="73" t="s">
        <v>40</v>
      </c>
      <c r="L20" s="74"/>
      <c r="M20" s="73" t="s">
        <v>40</v>
      </c>
      <c r="N20" s="74"/>
    </row>
    <row r="21" spans="1:14" s="1" customFormat="1" ht="18">
      <c r="A21" s="3">
        <f>Year!I23</f>
        <v>43604</v>
      </c>
      <c r="B21" s="4">
        <f>IF(ISERROR(MATCH(A21,event_dates,0)),"",INDEX(events,MATCH(A21,event_dates,0)))</f>
      </c>
      <c r="C21" s="3">
        <f>Year!J23</f>
        <v>43605</v>
      </c>
      <c r="D21" s="4">
        <f>IF(ISERROR(MATCH(C21,event_dates,0)),"",INDEX(events,MATCH(C21,event_dates,0)))</f>
      </c>
      <c r="E21" s="3">
        <f>Year!K23</f>
        <v>43606</v>
      </c>
      <c r="F21" s="4">
        <f>IF(ISERROR(MATCH(E21,event_dates,0)),"",INDEX(events,MATCH(E21,event_dates,0)))</f>
      </c>
      <c r="G21" s="3">
        <f>Year!L23</f>
        <v>43607</v>
      </c>
      <c r="H21" s="4">
        <f>IF(ISERROR(MATCH(G21,event_dates,0)),"",INDEX(events,MATCH(G21,event_dates,0)))</f>
      </c>
      <c r="I21" s="3">
        <f>Year!M23</f>
        <v>43608</v>
      </c>
      <c r="J21" s="4">
        <f>IF(ISERROR(MATCH(I21,event_dates,0)),"",INDEX(events,MATCH(I21,event_dates,0)))</f>
      </c>
      <c r="K21" s="3">
        <f>Year!N23</f>
        <v>43609</v>
      </c>
      <c r="L21" s="20"/>
      <c r="M21" s="3">
        <f>Year!O23</f>
        <v>43610</v>
      </c>
      <c r="N21" s="4">
        <f>IF(ISERROR(MATCH(M21,event_dates,0)),"",INDEX(events,MATCH(M21,event_dates,0)))</f>
      </c>
    </row>
    <row r="22" spans="1:14" s="1" customFormat="1" ht="12.75">
      <c r="A22" s="91" t="s">
        <v>118</v>
      </c>
      <c r="B22" s="83"/>
      <c r="C22" s="79"/>
      <c r="D22" s="70"/>
      <c r="E22" s="79"/>
      <c r="F22" s="70"/>
      <c r="G22" s="92" t="s">
        <v>65</v>
      </c>
      <c r="H22" s="93"/>
      <c r="I22" s="69"/>
      <c r="J22" s="70"/>
      <c r="K22" s="91" t="s">
        <v>139</v>
      </c>
      <c r="L22" s="83"/>
      <c r="M22" s="79">
        <f ca="1">IF(ISERROR(MATCH(M21,event_dates,0)+MATCH(M21,OFFSET(event_dates,MATCH(M21,event_dates,0),0,500,1),0)),"",INDEX(events,MATCH(M21,event_dates,0)+MATCH(M21,OFFSET(event_dates,MATCH(M21,event_dates,0),0,500,1),0)))</f>
      </c>
      <c r="N22" s="70"/>
    </row>
    <row r="23" spans="1:14" s="1" customFormat="1" ht="12.75">
      <c r="A23" s="91" t="s">
        <v>61</v>
      </c>
      <c r="B23" s="83"/>
      <c r="C23" s="92" t="s">
        <v>65</v>
      </c>
      <c r="D23" s="93"/>
      <c r="E23" s="92" t="s">
        <v>65</v>
      </c>
      <c r="F23" s="93"/>
      <c r="G23" s="92" t="s">
        <v>66</v>
      </c>
      <c r="H23" s="93"/>
      <c r="I23" s="69"/>
      <c r="J23" s="70"/>
      <c r="K23" s="99" t="s">
        <v>138</v>
      </c>
      <c r="L23" s="100"/>
      <c r="M23" s="69"/>
      <c r="N23" s="70"/>
    </row>
    <row r="24" spans="1:14" s="1" customFormat="1" ht="12.75">
      <c r="A24" s="91" t="s">
        <v>119</v>
      </c>
      <c r="B24" s="83"/>
      <c r="C24" s="92" t="s">
        <v>66</v>
      </c>
      <c r="D24" s="93"/>
      <c r="E24" s="92" t="s">
        <v>66</v>
      </c>
      <c r="F24" s="93"/>
      <c r="G24" s="80" t="s">
        <v>67</v>
      </c>
      <c r="H24" s="81"/>
      <c r="I24" s="82"/>
      <c r="J24" s="83"/>
      <c r="K24" s="69"/>
      <c r="L24" s="70"/>
      <c r="M24" s="69"/>
      <c r="N24" s="70"/>
    </row>
    <row r="25" spans="1:14" s="1" customFormat="1" ht="12.75">
      <c r="A25" s="91" t="s">
        <v>120</v>
      </c>
      <c r="B25" s="83"/>
      <c r="C25" s="69"/>
      <c r="D25" s="70"/>
      <c r="E25" s="69" t="s">
        <v>40</v>
      </c>
      <c r="F25" s="70"/>
      <c r="G25" s="80" t="s">
        <v>121</v>
      </c>
      <c r="H25" s="81"/>
      <c r="I25" s="91"/>
      <c r="J25" s="83"/>
      <c r="K25" s="69" t="s">
        <v>40</v>
      </c>
      <c r="L25" s="70"/>
      <c r="M25" s="69" t="s">
        <v>40</v>
      </c>
      <c r="N25" s="70"/>
    </row>
    <row r="26" spans="1:14" s="2" customFormat="1" ht="12.75">
      <c r="A26" s="91"/>
      <c r="B26" s="83"/>
      <c r="C26" s="69"/>
      <c r="D26" s="70"/>
      <c r="E26" s="73" t="s">
        <v>40</v>
      </c>
      <c r="F26" s="74"/>
      <c r="G26" s="73"/>
      <c r="H26" s="74"/>
      <c r="I26" s="73"/>
      <c r="J26" s="74"/>
      <c r="K26" s="73" t="s">
        <v>40</v>
      </c>
      <c r="L26" s="74"/>
      <c r="M26" s="73" t="s">
        <v>40</v>
      </c>
      <c r="N26" s="74"/>
    </row>
    <row r="27" spans="1:14" s="1" customFormat="1" ht="18">
      <c r="A27" s="3">
        <f>Year!I24</f>
        <v>43611</v>
      </c>
      <c r="B27" s="4">
        <f>IF(ISERROR(MATCH(A27,event_dates,0)),"",INDEX(events,MATCH(A27,event_dates,0)))</f>
      </c>
      <c r="C27" s="3">
        <f>Year!J24</f>
        <v>43612</v>
      </c>
      <c r="D27" s="4" t="str">
        <f>IF(ISERROR(MATCH(C27,event_dates,0)),"",INDEX(events,MATCH(C27,event_dates,0)))</f>
        <v>Memorial Day</v>
      </c>
      <c r="E27" s="3">
        <f>Year!K24</f>
        <v>43613</v>
      </c>
      <c r="F27" s="20"/>
      <c r="G27" s="3">
        <f>Year!L24</f>
        <v>43614</v>
      </c>
      <c r="H27" s="20"/>
      <c r="I27" s="3">
        <f>Year!M24</f>
        <v>43615</v>
      </c>
      <c r="J27" s="20"/>
      <c r="K27" s="3">
        <f>Year!N24</f>
        <v>43616</v>
      </c>
      <c r="L27" s="20" t="s">
        <v>51</v>
      </c>
      <c r="M27" s="3">
        <f>Year!O24</f>
      </c>
      <c r="N27" s="4">
        <f>IF(ISERROR(MATCH(M27,event_dates,0)),"",INDEX(events,MATCH(M27,event_dates,0)))</f>
      </c>
    </row>
    <row r="28" spans="1:14" s="1" customFormat="1" ht="12.75">
      <c r="A28" s="79">
        <f ca="1">IF(ISERROR(MATCH(A27,event_dates,0)+MATCH(A27,OFFSET(event_dates,MATCH(A27,event_dates,0),0,500,1),0)),"",INDEX(events,MATCH(A27,event_dates,0)+MATCH(A27,OFFSET(event_dates,MATCH(A27,event_dates,0),0,500,1),0)))</f>
      </c>
      <c r="B28" s="70"/>
      <c r="C28" s="84" t="s">
        <v>68</v>
      </c>
      <c r="D28" s="85"/>
      <c r="E28" s="109"/>
      <c r="F28" s="93"/>
      <c r="G28" s="82"/>
      <c r="H28" s="83"/>
      <c r="I28" s="82" t="s">
        <v>69</v>
      </c>
      <c r="J28" s="83"/>
      <c r="K28" s="84" t="s">
        <v>44</v>
      </c>
      <c r="L28" s="85"/>
      <c r="M28" s="79">
        <f ca="1">IF(ISERROR(MATCH(M27,event_dates,0)+MATCH(M27,OFFSET(event_dates,MATCH(M27,event_dates,0),0,500,1),0)),"",INDEX(events,MATCH(M27,event_dates,0)+MATCH(M27,OFFSET(event_dates,MATCH(M27,event_dates,0),0,500,1),0)))</f>
      </c>
      <c r="N28" s="70"/>
    </row>
    <row r="29" spans="1:14" s="1" customFormat="1" ht="12.75">
      <c r="A29" s="69"/>
      <c r="B29" s="70"/>
      <c r="C29" s="91"/>
      <c r="D29" s="83"/>
      <c r="E29" s="109"/>
      <c r="F29" s="93"/>
      <c r="G29" s="82"/>
      <c r="H29" s="83"/>
      <c r="I29" s="91"/>
      <c r="J29" s="83"/>
      <c r="K29" s="86" t="s">
        <v>70</v>
      </c>
      <c r="L29" s="85"/>
      <c r="M29" s="69"/>
      <c r="N29" s="70"/>
    </row>
    <row r="30" spans="1:14" s="1" customFormat="1" ht="13.5">
      <c r="A30" s="69"/>
      <c r="B30" s="70"/>
      <c r="C30" s="69"/>
      <c r="D30" s="70"/>
      <c r="E30" s="92"/>
      <c r="F30" s="93"/>
      <c r="G30" s="106"/>
      <c r="H30" s="107"/>
      <c r="I30" s="91"/>
      <c r="J30" s="83"/>
      <c r="K30" s="82" t="s">
        <v>133</v>
      </c>
      <c r="L30" s="83"/>
      <c r="M30" s="69"/>
      <c r="N30" s="70"/>
    </row>
    <row r="31" spans="1:14" s="1" customFormat="1" ht="12.75">
      <c r="A31" s="69" t="s">
        <v>40</v>
      </c>
      <c r="B31" s="70"/>
      <c r="C31" s="69" t="s">
        <v>40</v>
      </c>
      <c r="D31" s="70"/>
      <c r="E31" s="91"/>
      <c r="F31" s="83"/>
      <c r="G31" s="91"/>
      <c r="H31" s="83"/>
      <c r="I31" s="91"/>
      <c r="J31" s="83"/>
      <c r="K31" s="82" t="s">
        <v>134</v>
      </c>
      <c r="L31" s="83"/>
      <c r="M31" s="69" t="s">
        <v>40</v>
      </c>
      <c r="N31" s="70"/>
    </row>
    <row r="32" spans="1:14" s="2" customFormat="1" ht="12.75">
      <c r="A32" s="73" t="s">
        <v>40</v>
      </c>
      <c r="B32" s="74"/>
      <c r="C32" s="73" t="s">
        <v>40</v>
      </c>
      <c r="D32" s="74"/>
      <c r="E32" s="126"/>
      <c r="F32" s="83"/>
      <c r="G32" s="91"/>
      <c r="H32" s="83"/>
      <c r="I32" s="110"/>
      <c r="J32" s="111"/>
      <c r="K32" s="73" t="s">
        <v>40</v>
      </c>
      <c r="L32" s="74"/>
      <c r="M32" s="73" t="s">
        <v>40</v>
      </c>
      <c r="N32" s="74"/>
    </row>
    <row r="33" spans="1:14" ht="18">
      <c r="A33" s="3">
        <f>Year!I25</f>
      </c>
      <c r="B33" s="4">
        <f>IF(ISERROR(MATCH(A33,event_dates,0)),"",INDEX(events,MATCH(A33,event_dates,0)))</f>
      </c>
      <c r="C33" s="3">
        <f>Year!J25</f>
      </c>
      <c r="D33" s="4">
        <f>IF(ISERROR(MATCH(C33,event_dates,0)),"",INDEX(events,MATCH(C33,event_dates,0)))</f>
      </c>
      <c r="E33" s="6" t="s">
        <v>45</v>
      </c>
      <c r="F33" s="7"/>
      <c r="G33" s="8"/>
      <c r="H33" s="8"/>
      <c r="I33" s="8"/>
      <c r="J33" s="8"/>
      <c r="K33" s="8"/>
      <c r="L33" s="8"/>
      <c r="M33" s="8"/>
      <c r="N33" s="14"/>
    </row>
    <row r="34" spans="1:14" ht="12.75">
      <c r="A34" s="79">
        <f ca="1">IF(ISERROR(MATCH(A33,event_dates,0)+MATCH(A33,OFFSET(event_dates,MATCH(A33,event_dates,0),0,500,1),0)),"",INDEX(events,MATCH(A33,event_dates,0)+MATCH(A33,OFFSET(event_dates,MATCH(A33,event_dates,0),0,500,1),0)))</f>
      </c>
      <c r="B34" s="70"/>
      <c r="C34" s="79">
        <f ca="1">IF(ISERROR(MATCH(C33,event_dates,0)+MATCH(C33,OFFSET(event_dates,MATCH(C33,event_dates,0),0,500,1),0)),"",INDEX(events,MATCH(C33,event_dates,0)+MATCH(C33,OFFSET(event_dates,MATCH(C33,event_dates,0),0,500,1),0)))</f>
      </c>
      <c r="D34" s="70"/>
      <c r="E34" s="9"/>
      <c r="F34" s="10"/>
      <c r="G34" s="10"/>
      <c r="H34" s="10"/>
      <c r="I34" s="10"/>
      <c r="J34" s="10"/>
      <c r="K34" s="10"/>
      <c r="L34" s="10"/>
      <c r="M34" s="10"/>
      <c r="N34" s="15"/>
    </row>
    <row r="35" spans="1:14" ht="20.25">
      <c r="A35" s="69"/>
      <c r="B35" s="70"/>
      <c r="C35" s="69"/>
      <c r="D35" s="70"/>
      <c r="E35" s="9"/>
      <c r="F35" s="11" t="s">
        <v>46</v>
      </c>
      <c r="G35" s="10"/>
      <c r="H35" s="10"/>
      <c r="I35" s="10"/>
      <c r="J35" s="10"/>
      <c r="K35" s="10"/>
      <c r="L35" s="10"/>
      <c r="M35" s="10"/>
      <c r="N35" s="15"/>
    </row>
    <row r="36" spans="1:14" ht="3.75" customHeight="1">
      <c r="A36" s="69"/>
      <c r="B36" s="70"/>
      <c r="C36" s="69"/>
      <c r="D36" s="70"/>
      <c r="E36" s="9"/>
      <c r="F36" s="10"/>
      <c r="G36" s="10"/>
      <c r="H36" s="10"/>
      <c r="I36" s="10"/>
      <c r="J36" s="10"/>
      <c r="K36" s="10"/>
      <c r="L36" s="10"/>
      <c r="M36" s="10"/>
      <c r="N36" s="15"/>
    </row>
    <row r="37" spans="1:14" ht="12.75">
      <c r="A37" s="69" t="s">
        <v>40</v>
      </c>
      <c r="B37" s="70"/>
      <c r="C37" s="69" t="s">
        <v>40</v>
      </c>
      <c r="D37" s="70"/>
      <c r="E37" s="9"/>
      <c r="F37" s="10"/>
      <c r="G37" s="10"/>
      <c r="H37" s="10"/>
      <c r="I37" s="10"/>
      <c r="J37" s="10"/>
      <c r="K37" s="10"/>
      <c r="L37" s="10"/>
      <c r="M37" s="71" t="s">
        <v>39</v>
      </c>
      <c r="N37" s="72"/>
    </row>
    <row r="38" spans="1:14" ht="12.75">
      <c r="A38" s="73" t="s">
        <v>40</v>
      </c>
      <c r="B38" s="74"/>
      <c r="C38" s="75" t="s">
        <v>36</v>
      </c>
      <c r="D38" s="76"/>
      <c r="E38" s="12"/>
      <c r="F38" s="13"/>
      <c r="G38" s="13"/>
      <c r="H38" s="13"/>
      <c r="I38" s="13"/>
      <c r="J38" s="13"/>
      <c r="K38" s="77" t="s">
        <v>38</v>
      </c>
      <c r="L38" s="77"/>
      <c r="M38" s="77"/>
      <c r="N38" s="78"/>
    </row>
  </sheetData>
  <sheetProtection/>
  <mergeCells count="195">
    <mergeCell ref="A1:G1"/>
    <mergeCell ref="H1:N1"/>
    <mergeCell ref="A2:B2"/>
    <mergeCell ref="C2:D2"/>
    <mergeCell ref="E2:F2"/>
    <mergeCell ref="G2:H2"/>
    <mergeCell ref="I2:J2"/>
    <mergeCell ref="K2:L2"/>
    <mergeCell ref="M2:N2"/>
    <mergeCell ref="A4:B4"/>
    <mergeCell ref="C4:D4"/>
    <mergeCell ref="E4:F4"/>
    <mergeCell ref="I4:J4"/>
    <mergeCell ref="K4:L4"/>
    <mergeCell ref="M4:N4"/>
    <mergeCell ref="G4:H4"/>
    <mergeCell ref="K6:L6"/>
    <mergeCell ref="M6:N6"/>
    <mergeCell ref="A5:B5"/>
    <mergeCell ref="C5:D5"/>
    <mergeCell ref="E5:F5"/>
    <mergeCell ref="G5:H5"/>
    <mergeCell ref="I5:J5"/>
    <mergeCell ref="K5:L5"/>
    <mergeCell ref="E7:F7"/>
    <mergeCell ref="G7:H7"/>
    <mergeCell ref="I7:J7"/>
    <mergeCell ref="K7:L7"/>
    <mergeCell ref="M5:N5"/>
    <mergeCell ref="A6:B6"/>
    <mergeCell ref="C6:D6"/>
    <mergeCell ref="E6:F6"/>
    <mergeCell ref="G6:H6"/>
    <mergeCell ref="I6:J6"/>
    <mergeCell ref="M7:N7"/>
    <mergeCell ref="A8:B8"/>
    <mergeCell ref="C8:D8"/>
    <mergeCell ref="E8:F8"/>
    <mergeCell ref="G8:H8"/>
    <mergeCell ref="I8:J8"/>
    <mergeCell ref="K8:L8"/>
    <mergeCell ref="M8:N8"/>
    <mergeCell ref="A7:B7"/>
    <mergeCell ref="C7:D7"/>
    <mergeCell ref="A10:B10"/>
    <mergeCell ref="E10:F10"/>
    <mergeCell ref="G10:H10"/>
    <mergeCell ref="I10:J10"/>
    <mergeCell ref="K10:L10"/>
    <mergeCell ref="M10:N10"/>
    <mergeCell ref="K12:L12"/>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E12:F12"/>
    <mergeCell ref="G12:H12"/>
    <mergeCell ref="I12:J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M31:N31"/>
    <mergeCell ref="A30:B30"/>
    <mergeCell ref="C30:D30"/>
    <mergeCell ref="E30:F30"/>
    <mergeCell ref="G30:H30"/>
    <mergeCell ref="I30:J30"/>
    <mergeCell ref="K30:L30"/>
    <mergeCell ref="G32:H32"/>
    <mergeCell ref="I32:J32"/>
    <mergeCell ref="K32:L32"/>
    <mergeCell ref="M30:N30"/>
    <mergeCell ref="A31:B31"/>
    <mergeCell ref="C31:D31"/>
    <mergeCell ref="E31:F31"/>
    <mergeCell ref="G31:H31"/>
    <mergeCell ref="I31:J31"/>
    <mergeCell ref="K31:L31"/>
    <mergeCell ref="M32:N32"/>
    <mergeCell ref="A34:B34"/>
    <mergeCell ref="C34:D34"/>
    <mergeCell ref="A35:B35"/>
    <mergeCell ref="C35:D35"/>
    <mergeCell ref="A36:B36"/>
    <mergeCell ref="C36:D36"/>
    <mergeCell ref="A32:B32"/>
    <mergeCell ref="C32:D32"/>
    <mergeCell ref="E32:F32"/>
    <mergeCell ref="A37:B37"/>
    <mergeCell ref="C37:D37"/>
    <mergeCell ref="M37:N37"/>
    <mergeCell ref="A38:B38"/>
    <mergeCell ref="C38:D38"/>
    <mergeCell ref="K38:N38"/>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4"/>
  <ignoredErrors>
    <ignoredError sqref="I9:L9 K27 E3:G3 I27 K32:L32 C32:D32 G27 I3:L3 I15:L15 K18:L18 K12:L12 E17:F17 F19 K19:L20 E20:F20 C21:K21 I8:L8 E8:F8 K14:L14 E14:F14 I7:L7 C9:G9 K13:L13 C15:G15 G35:L35 C35:E35 C36:L38 C31:D31 C30:D30 C33:L34 K26:L26 E26:F26 K25:L25 K24:L24 E25:F25 C27:E27 F18 E11:F11 E5:F5 M38:N38 M3:N36 C3" formula="1"/>
  </ignoredErrors>
  <drawing r:id="rId3"/>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2" sqref="A2:N2"/>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 customFormat="1" ht="49.5" customHeight="1">
      <c r="A1" s="115">
        <f>IF(Year!$Q$4="","",Year!$Q$4)</f>
      </c>
      <c r="B1" s="115"/>
      <c r="C1" s="115"/>
      <c r="D1" s="115"/>
      <c r="E1" s="115"/>
      <c r="F1" s="115"/>
      <c r="G1" s="115"/>
      <c r="H1" s="101">
        <f>Year!Q18</f>
        <v>43617</v>
      </c>
      <c r="I1" s="101"/>
      <c r="J1" s="101"/>
      <c r="K1" s="101"/>
      <c r="L1" s="101"/>
      <c r="M1" s="101"/>
      <c r="N1" s="101"/>
    </row>
    <row r="2" spans="1:14" s="1" customFormat="1" ht="15.75">
      <c r="A2" s="96" t="str">
        <f>3!A2:B2</f>
        <v>Sunday</v>
      </c>
      <c r="B2" s="94"/>
      <c r="C2" s="94" t="str">
        <f>3!C2:D2</f>
        <v>Monday</v>
      </c>
      <c r="D2" s="94"/>
      <c r="E2" s="94" t="str">
        <f>3!E2:F2</f>
        <v>Tuesday</v>
      </c>
      <c r="F2" s="94"/>
      <c r="G2" s="94" t="str">
        <f>3!G2:H2</f>
        <v>Wednesday</v>
      </c>
      <c r="H2" s="94"/>
      <c r="I2" s="94" t="str">
        <f>3!I2:J2</f>
        <v>Thursday</v>
      </c>
      <c r="J2" s="94"/>
      <c r="K2" s="94" t="str">
        <f>3!K2:L2</f>
        <v>Friday</v>
      </c>
      <c r="L2" s="94"/>
      <c r="M2" s="94" t="str">
        <f>3!M2:N2</f>
        <v>Saturday</v>
      </c>
      <c r="N2" s="95"/>
    </row>
    <row r="3" spans="1:14" s="1" customFormat="1" ht="18">
      <c r="A3" s="3">
        <f>Year!Q20</f>
      </c>
      <c r="B3" s="4">
        <f>IF(ISERROR(MATCH(A3,event_dates,0)),"",INDEX(events,MATCH(A3,event_dates,0)))</f>
      </c>
      <c r="C3" s="3">
        <f>Year!R20</f>
      </c>
      <c r="D3" s="20"/>
      <c r="E3" s="3">
        <f>Year!S20</f>
      </c>
      <c r="F3" s="20"/>
      <c r="G3" s="3">
        <f>Year!T20</f>
      </c>
      <c r="H3" s="20"/>
      <c r="I3" s="3">
        <f>Year!U20</f>
      </c>
      <c r="J3" s="20"/>
      <c r="K3" s="3">
        <f>Year!V20</f>
      </c>
      <c r="L3" s="4">
        <f>IF(ISERROR(MATCH(K3,event_dates,0)),"",INDEX(events,MATCH(K3,event_dates,0)))</f>
      </c>
      <c r="M3" s="3">
        <f>Year!W20</f>
        <v>43617</v>
      </c>
      <c r="N3" s="4">
        <f>IF(ISERROR(MATCH(M3,event_dates,0)),"",INDEX(events,MATCH(M3,event_dates,0)))</f>
      </c>
    </row>
    <row r="4" spans="1:14" s="1" customFormat="1" ht="13.5">
      <c r="A4" s="79">
        <f ca="1">IF(ISERROR(MATCH(A3,event_dates,0)+MATCH(A3,OFFSET(event_dates,MATCH(A3,event_dates,0),0,500,1),0)),"",INDEX(events,MATCH(A3,event_dates,0)+MATCH(A3,OFFSET(event_dates,MATCH(A3,event_dates,0),0,500,1),0)))</f>
      </c>
      <c r="B4" s="70"/>
      <c r="C4" s="82"/>
      <c r="D4" s="83"/>
      <c r="E4" s="82"/>
      <c r="F4" s="83"/>
      <c r="G4" s="141"/>
      <c r="H4" s="142"/>
      <c r="I4" s="130"/>
      <c r="J4" s="131"/>
      <c r="K4" s="79"/>
      <c r="L4" s="70"/>
      <c r="M4" s="79">
        <f ca="1">IF(ISERROR(MATCH(M3,event_dates,0)+MATCH(M3,OFFSET(event_dates,MATCH(M3,event_dates,0),0,500,1),0)),"",INDEX(events,MATCH(M3,event_dates,0)+MATCH(M3,OFFSET(event_dates,MATCH(M3,event_dates,0),0,500,1),0)))</f>
      </c>
      <c r="N4" s="70"/>
    </row>
    <row r="5" spans="1:14" s="1" customFormat="1" ht="13.5">
      <c r="A5" s="69"/>
      <c r="B5" s="70"/>
      <c r="C5" s="69"/>
      <c r="D5" s="70"/>
      <c r="E5" s="82"/>
      <c r="F5" s="83"/>
      <c r="G5" s="141"/>
      <c r="H5" s="142"/>
      <c r="I5" s="91"/>
      <c r="J5" s="83"/>
      <c r="K5" s="69"/>
      <c r="L5" s="70"/>
      <c r="M5" s="69"/>
      <c r="N5" s="70"/>
    </row>
    <row r="6" spans="1:14" s="1" customFormat="1" ht="12.75">
      <c r="A6" s="69"/>
      <c r="B6" s="70"/>
      <c r="C6" s="91"/>
      <c r="D6" s="83"/>
      <c r="E6" s="91"/>
      <c r="F6" s="83"/>
      <c r="G6" s="91"/>
      <c r="H6" s="83"/>
      <c r="I6" s="91"/>
      <c r="J6" s="83"/>
      <c r="K6" s="69"/>
      <c r="L6" s="70"/>
      <c r="M6" s="69"/>
      <c r="N6" s="70"/>
    </row>
    <row r="7" spans="1:14" s="1" customFormat="1" ht="12.75">
      <c r="A7" s="69" t="s">
        <v>40</v>
      </c>
      <c r="B7" s="70"/>
      <c r="C7" s="91"/>
      <c r="D7" s="83"/>
      <c r="E7" s="91"/>
      <c r="F7" s="83"/>
      <c r="G7" s="91"/>
      <c r="H7" s="83"/>
      <c r="I7" s="91"/>
      <c r="J7" s="83"/>
      <c r="K7" s="69" t="s">
        <v>40</v>
      </c>
      <c r="L7" s="70"/>
      <c r="M7" s="69" t="s">
        <v>40</v>
      </c>
      <c r="N7" s="70"/>
    </row>
    <row r="8" spans="1:14" s="2" customFormat="1" ht="12.75">
      <c r="A8" s="73" t="s">
        <v>40</v>
      </c>
      <c r="B8" s="74"/>
      <c r="C8" s="126"/>
      <c r="D8" s="83"/>
      <c r="E8" s="73"/>
      <c r="F8" s="74"/>
      <c r="G8" s="73"/>
      <c r="H8" s="74"/>
      <c r="I8" s="110"/>
      <c r="J8" s="111"/>
      <c r="K8" s="73" t="s">
        <v>40</v>
      </c>
      <c r="L8" s="74"/>
      <c r="M8" s="73" t="s">
        <v>40</v>
      </c>
      <c r="N8" s="74"/>
    </row>
    <row r="9" spans="1:14" s="1" customFormat="1" ht="18">
      <c r="A9" s="3">
        <f>Year!Q21</f>
        <v>43618</v>
      </c>
      <c r="B9" s="4">
        <f>IF(ISERROR(MATCH(A9,event_dates,0)),"",INDEX(events,MATCH(A9,event_dates,0)))</f>
      </c>
      <c r="C9" s="3">
        <f>Year!R21</f>
        <v>43619</v>
      </c>
      <c r="D9" s="4"/>
      <c r="E9" s="3">
        <f>Year!S21</f>
        <v>43620</v>
      </c>
      <c r="F9" s="4"/>
      <c r="G9" s="3">
        <f>Year!T21</f>
        <v>43621</v>
      </c>
      <c r="H9" s="4"/>
      <c r="I9" s="3">
        <f>Year!U21</f>
        <v>43622</v>
      </c>
      <c r="J9" s="4"/>
      <c r="K9" s="3">
        <f>Year!V21</f>
        <v>43623</v>
      </c>
      <c r="L9" s="4">
        <f>IF(ISERROR(MATCH(K9,event_dates,0)),"",INDEX(events,MATCH(K9,event_dates,0)))</f>
      </c>
      <c r="M9" s="3">
        <f>Year!W21</f>
        <v>43624</v>
      </c>
      <c r="N9" s="4">
        <f>IF(ISERROR(MATCH(M9,event_dates,0)),"",INDEX(events,MATCH(M9,event_dates,0)))</f>
      </c>
    </row>
    <row r="10" spans="1:14" s="1" customFormat="1" ht="13.5">
      <c r="A10" s="82"/>
      <c r="B10" s="83"/>
      <c r="C10" s="130" t="s">
        <v>71</v>
      </c>
      <c r="D10" s="131"/>
      <c r="E10" s="69"/>
      <c r="F10" s="70"/>
      <c r="G10" s="130" t="s">
        <v>71</v>
      </c>
      <c r="H10" s="131"/>
      <c r="I10" s="130" t="s">
        <v>71</v>
      </c>
      <c r="J10" s="131"/>
      <c r="K10" s="79"/>
      <c r="L10" s="70"/>
      <c r="M10" s="79">
        <f ca="1">IF(ISERROR(MATCH(M9,event_dates,0)+MATCH(M9,OFFSET(event_dates,MATCH(M9,event_dates,0),0,500,1),0)),"",INDEX(events,MATCH(M9,event_dates,0)+MATCH(M9,OFFSET(event_dates,MATCH(M9,event_dates,0),0,500,1),0)))</f>
      </c>
      <c r="N10" s="70"/>
    </row>
    <row r="11" spans="1:14" s="1" customFormat="1" ht="13.5">
      <c r="A11" s="84" t="s">
        <v>145</v>
      </c>
      <c r="B11" s="85"/>
      <c r="C11" s="91" t="s">
        <v>72</v>
      </c>
      <c r="D11" s="83"/>
      <c r="E11" s="132"/>
      <c r="F11" s="133"/>
      <c r="G11" s="91" t="s">
        <v>72</v>
      </c>
      <c r="H11" s="83"/>
      <c r="I11" s="91" t="s">
        <v>72</v>
      </c>
      <c r="J11" s="83"/>
      <c r="K11" s="79"/>
      <c r="L11" s="70"/>
      <c r="M11" s="69"/>
      <c r="N11" s="70"/>
    </row>
    <row r="12" spans="1:14" s="1" customFormat="1" ht="12.75">
      <c r="A12" s="84" t="s">
        <v>146</v>
      </c>
      <c r="B12" s="85"/>
      <c r="C12" s="91" t="s">
        <v>73</v>
      </c>
      <c r="D12" s="83"/>
      <c r="E12" s="91" t="s">
        <v>74</v>
      </c>
      <c r="F12" s="83"/>
      <c r="G12" s="91" t="s">
        <v>73</v>
      </c>
      <c r="H12" s="83"/>
      <c r="I12" s="69"/>
      <c r="J12" s="70"/>
      <c r="K12" s="79"/>
      <c r="L12" s="70"/>
      <c r="M12" s="69"/>
      <c r="N12" s="70"/>
    </row>
    <row r="13" spans="1:14" s="1" customFormat="1" ht="12.75">
      <c r="A13" s="86" t="s">
        <v>75</v>
      </c>
      <c r="B13" s="85"/>
      <c r="C13" s="91" t="s">
        <v>75</v>
      </c>
      <c r="D13" s="83"/>
      <c r="E13" s="87" t="s">
        <v>76</v>
      </c>
      <c r="F13" s="88"/>
      <c r="G13" s="91" t="s">
        <v>75</v>
      </c>
      <c r="H13" s="83"/>
      <c r="I13" s="91"/>
      <c r="J13" s="83"/>
      <c r="K13" s="69" t="s">
        <v>40</v>
      </c>
      <c r="L13" s="70"/>
      <c r="M13" s="69" t="s">
        <v>40</v>
      </c>
      <c r="N13" s="70"/>
    </row>
    <row r="14" spans="1:14" s="2" customFormat="1" ht="12.75">
      <c r="A14" s="73"/>
      <c r="B14" s="74"/>
      <c r="C14" s="110" t="s">
        <v>117</v>
      </c>
      <c r="D14" s="111"/>
      <c r="E14" s="110"/>
      <c r="F14" s="111"/>
      <c r="G14" s="99" t="s">
        <v>77</v>
      </c>
      <c r="H14" s="100"/>
      <c r="I14" s="110"/>
      <c r="J14" s="111"/>
      <c r="K14" s="73" t="s">
        <v>40</v>
      </c>
      <c r="L14" s="74"/>
      <c r="M14" s="73" t="s">
        <v>40</v>
      </c>
      <c r="N14" s="74"/>
    </row>
    <row r="15" spans="1:14" s="1" customFormat="1" ht="18">
      <c r="A15" s="3">
        <f>Year!Q22</f>
        <v>43625</v>
      </c>
      <c r="B15" s="4">
        <f>IF(ISERROR(MATCH(A15,event_dates,0)),"",INDEX(events,MATCH(A15,event_dates,0)))</f>
      </c>
      <c r="C15" s="3">
        <f>Year!R22</f>
        <v>43626</v>
      </c>
      <c r="D15" s="4"/>
      <c r="E15" s="3">
        <f>Year!S22</f>
        <v>43627</v>
      </c>
      <c r="F15" s="4"/>
      <c r="G15" s="3">
        <f>Year!T22</f>
        <v>43628</v>
      </c>
      <c r="H15" s="4">
        <f>IF(ISERROR(MATCH(G15,event_dates,0)),"",INDEX(events,MATCH(G15,event_dates,0)))</f>
      </c>
      <c r="I15" s="3">
        <f>Year!U22</f>
        <v>43629</v>
      </c>
      <c r="J15" s="4"/>
      <c r="K15" s="3">
        <f>Year!V22</f>
        <v>43630</v>
      </c>
      <c r="L15" s="4">
        <f>IF(ISERROR(MATCH(K15,event_dates,0)),"",INDEX(events,MATCH(K15,event_dates,0)))</f>
      </c>
      <c r="M15" s="3">
        <f>Year!W22</f>
        <v>43631</v>
      </c>
      <c r="N15" s="4">
        <f>IF(ISERROR(MATCH(M15,event_dates,0)),"",INDEX(events,MATCH(M15,event_dates,0)))</f>
      </c>
    </row>
    <row r="16" spans="1:14" s="1" customFormat="1" ht="13.5">
      <c r="A16" s="79">
        <f ca="1">IF(ISERROR(MATCH(A15,event_dates,0)+MATCH(A15,OFFSET(event_dates,MATCH(A15,event_dates,0),0,500,1),0)),"",INDEX(events,MATCH(A15,event_dates,0)+MATCH(A15,OFFSET(event_dates,MATCH(A15,event_dates,0),0,500,1),0)))</f>
      </c>
      <c r="B16" s="70"/>
      <c r="C16" s="132"/>
      <c r="D16" s="133"/>
      <c r="E16" s="69"/>
      <c r="F16" s="70"/>
      <c r="G16" s="132"/>
      <c r="H16" s="133"/>
      <c r="I16" s="130" t="s">
        <v>71</v>
      </c>
      <c r="J16" s="131"/>
      <c r="K16" s="79">
        <f ca="1">IF(ISERROR(MATCH(K15,event_dates,0)+MATCH(K15,OFFSET(event_dates,MATCH(K15,event_dates,0),0,500,1),0)),"",INDEX(events,MATCH(K15,event_dates,0)+MATCH(K15,OFFSET(event_dates,MATCH(K15,event_dates,0),0,500,1),0)))</f>
      </c>
      <c r="L16" s="70"/>
      <c r="M16" s="79">
        <f ca="1">IF(ISERROR(MATCH(M15,event_dates,0)+MATCH(M15,OFFSET(event_dates,MATCH(M15,event_dates,0),0,500,1),0)),"",INDEX(events,MATCH(M15,event_dates,0)+MATCH(M15,OFFSET(event_dates,MATCH(M15,event_dates,0),0,500,1),0)))</f>
      </c>
      <c r="N16" s="70"/>
    </row>
    <row r="17" spans="1:14" s="1" customFormat="1" ht="16.5">
      <c r="A17" s="134" t="s">
        <v>114</v>
      </c>
      <c r="B17" s="135"/>
      <c r="C17" s="136" t="s">
        <v>139</v>
      </c>
      <c r="D17" s="137"/>
      <c r="E17" s="136" t="s">
        <v>139</v>
      </c>
      <c r="F17" s="137"/>
      <c r="G17" s="136" t="s">
        <v>139</v>
      </c>
      <c r="H17" s="137"/>
      <c r="I17" s="91" t="s">
        <v>140</v>
      </c>
      <c r="J17" s="83"/>
      <c r="K17" s="140"/>
      <c r="L17" s="107"/>
      <c r="M17" s="69"/>
      <c r="N17" s="70"/>
    </row>
    <row r="18" spans="1:14" s="1" customFormat="1" ht="16.5">
      <c r="A18" s="134" t="s">
        <v>115</v>
      </c>
      <c r="B18" s="135"/>
      <c r="C18" s="136"/>
      <c r="D18" s="137"/>
      <c r="E18" s="136"/>
      <c r="F18" s="137"/>
      <c r="G18" s="138"/>
      <c r="H18" s="139"/>
      <c r="I18" s="140"/>
      <c r="J18" s="107"/>
      <c r="K18" s="140"/>
      <c r="L18" s="107"/>
      <c r="M18" s="69"/>
      <c r="N18" s="70"/>
    </row>
    <row r="19" spans="1:14" s="1" customFormat="1" ht="12.75">
      <c r="A19" s="69" t="s">
        <v>40</v>
      </c>
      <c r="B19" s="70"/>
      <c r="C19" s="69" t="s">
        <v>40</v>
      </c>
      <c r="D19" s="70"/>
      <c r="E19" s="91"/>
      <c r="F19" s="83"/>
      <c r="G19" s="80" t="s">
        <v>64</v>
      </c>
      <c r="H19" s="81"/>
      <c r="I19" s="69"/>
      <c r="J19" s="70"/>
      <c r="K19" s="69" t="s">
        <v>40</v>
      </c>
      <c r="L19" s="70"/>
      <c r="M19" s="69" t="s">
        <v>40</v>
      </c>
      <c r="N19" s="70"/>
    </row>
    <row r="20" spans="1:14" s="2" customFormat="1" ht="12.75">
      <c r="A20" s="73" t="s">
        <v>40</v>
      </c>
      <c r="B20" s="74"/>
      <c r="C20" s="99" t="s">
        <v>78</v>
      </c>
      <c r="D20" s="100"/>
      <c r="E20" s="110" t="s">
        <v>79</v>
      </c>
      <c r="F20" s="111"/>
      <c r="G20" s="110" t="s">
        <v>80</v>
      </c>
      <c r="H20" s="111"/>
      <c r="I20" s="73"/>
      <c r="J20" s="74"/>
      <c r="K20" s="73" t="s">
        <v>40</v>
      </c>
      <c r="L20" s="74"/>
      <c r="M20" s="73" t="s">
        <v>40</v>
      </c>
      <c r="N20" s="74"/>
    </row>
    <row r="21" spans="1:14" s="1" customFormat="1" ht="18">
      <c r="A21" s="3">
        <f>Year!Q23</f>
        <v>43632</v>
      </c>
      <c r="B21" s="4" t="str">
        <f>IF(ISERROR(MATCH(A21,event_dates,0)),"",INDEX(events,MATCH(A21,event_dates,0)))</f>
        <v>Father's Day</v>
      </c>
      <c r="C21" s="3">
        <f>Year!R23</f>
        <v>43633</v>
      </c>
      <c r="D21" s="4"/>
      <c r="E21" s="3">
        <f>Year!S23</f>
        <v>43634</v>
      </c>
      <c r="F21" s="4"/>
      <c r="G21" s="3">
        <f>Year!T23</f>
        <v>43635</v>
      </c>
      <c r="H21" s="4"/>
      <c r="I21" s="3">
        <f>Year!U23</f>
        <v>43636</v>
      </c>
      <c r="J21" s="4"/>
      <c r="K21" s="3">
        <f>Year!V23</f>
        <v>43637</v>
      </c>
      <c r="L21" s="4">
        <f>IF(ISERROR(MATCH(K21,event_dates,0)),"",INDEX(events,MATCH(K21,event_dates,0)))</f>
      </c>
      <c r="M21" s="3">
        <f>Year!W23</f>
        <v>43638</v>
      </c>
      <c r="N21" s="4">
        <f>IF(ISERROR(MATCH(M21,event_dates,0)),"",INDEX(events,MATCH(M21,event_dates,0)))</f>
      </c>
    </row>
    <row r="22" spans="1:14" s="1" customFormat="1" ht="13.5">
      <c r="A22" s="82"/>
      <c r="B22" s="83"/>
      <c r="C22" s="130" t="s">
        <v>71</v>
      </c>
      <c r="D22" s="131"/>
      <c r="E22" s="69"/>
      <c r="F22" s="70"/>
      <c r="G22" s="130" t="s">
        <v>71</v>
      </c>
      <c r="H22" s="131"/>
      <c r="I22" s="130" t="s">
        <v>71</v>
      </c>
      <c r="J22" s="131"/>
      <c r="K22" s="79">
        <f ca="1">IF(ISERROR(MATCH(K21,event_dates,0)+MATCH(K21,OFFSET(event_dates,MATCH(K21,event_dates,0),0,500,1),0)),"",INDEX(events,MATCH(K21,event_dates,0)+MATCH(K21,OFFSET(event_dates,MATCH(K21,event_dates,0),0,500,1),0)))</f>
      </c>
      <c r="L22" s="70"/>
      <c r="M22" s="79">
        <f ca="1">IF(ISERROR(MATCH(M21,event_dates,0)+MATCH(M21,OFFSET(event_dates,MATCH(M21,event_dates,0),0,500,1),0)),"",INDEX(events,MATCH(M21,event_dates,0)+MATCH(M21,OFFSET(event_dates,MATCH(M21,event_dates,0),0,500,1),0)))</f>
      </c>
      <c r="N22" s="70"/>
    </row>
    <row r="23" spans="1:14" s="1" customFormat="1" ht="13.5">
      <c r="A23" s="91"/>
      <c r="B23" s="83"/>
      <c r="C23" s="91" t="s">
        <v>72</v>
      </c>
      <c r="D23" s="83"/>
      <c r="E23" s="132"/>
      <c r="F23" s="133"/>
      <c r="G23" s="91" t="s">
        <v>72</v>
      </c>
      <c r="H23" s="83"/>
      <c r="I23" s="91" t="s">
        <v>72</v>
      </c>
      <c r="J23" s="83"/>
      <c r="K23" s="69"/>
      <c r="L23" s="70"/>
      <c r="M23" s="69"/>
      <c r="N23" s="70"/>
    </row>
    <row r="24" spans="1:14" s="1" customFormat="1" ht="12.75">
      <c r="A24" s="69"/>
      <c r="B24" s="70"/>
      <c r="C24" s="91" t="s">
        <v>73</v>
      </c>
      <c r="D24" s="83"/>
      <c r="E24" s="91"/>
      <c r="F24" s="83"/>
      <c r="G24" s="91" t="s">
        <v>73</v>
      </c>
      <c r="H24" s="83"/>
      <c r="I24" s="91"/>
      <c r="J24" s="83"/>
      <c r="K24" s="69"/>
      <c r="L24" s="70"/>
      <c r="M24" s="69"/>
      <c r="N24" s="70"/>
    </row>
    <row r="25" spans="1:14" s="1" customFormat="1" ht="13.5">
      <c r="A25" s="69"/>
      <c r="B25" s="70"/>
      <c r="C25" s="91" t="s">
        <v>75</v>
      </c>
      <c r="D25" s="83"/>
      <c r="E25" s="132"/>
      <c r="F25" s="133"/>
      <c r="G25" s="91" t="s">
        <v>75</v>
      </c>
      <c r="H25" s="83"/>
      <c r="I25" s="69"/>
      <c r="J25" s="70"/>
      <c r="K25" s="69" t="s">
        <v>40</v>
      </c>
      <c r="L25" s="70"/>
      <c r="M25" s="69" t="s">
        <v>40</v>
      </c>
      <c r="N25" s="70"/>
    </row>
    <row r="26" spans="1:14" s="2" customFormat="1" ht="13.5">
      <c r="A26" s="73"/>
      <c r="B26" s="74"/>
      <c r="C26" s="110" t="s">
        <v>117</v>
      </c>
      <c r="D26" s="111"/>
      <c r="E26" s="132"/>
      <c r="F26" s="133"/>
      <c r="G26" s="91" t="s">
        <v>81</v>
      </c>
      <c r="H26" s="83"/>
      <c r="I26" s="73"/>
      <c r="J26" s="74"/>
      <c r="K26" s="73" t="s">
        <v>40</v>
      </c>
      <c r="L26" s="74"/>
      <c r="M26" s="73" t="s">
        <v>40</v>
      </c>
      <c r="N26" s="74"/>
    </row>
    <row r="27" spans="1:14" s="1" customFormat="1" ht="18">
      <c r="A27" s="3">
        <f>Year!Q24</f>
        <v>43639</v>
      </c>
      <c r="B27" s="4">
        <f>IF(ISERROR(MATCH(A27,event_dates,0)),"",INDEX(events,MATCH(A27,event_dates,0)))</f>
      </c>
      <c r="C27" s="3">
        <f>Year!R24</f>
        <v>43640</v>
      </c>
      <c r="D27" s="4"/>
      <c r="E27" s="3">
        <v>25</v>
      </c>
      <c r="F27" s="4"/>
      <c r="G27" s="3">
        <v>26</v>
      </c>
      <c r="H27" s="46" t="s">
        <v>147</v>
      </c>
      <c r="I27" s="3">
        <v>27</v>
      </c>
      <c r="J27" s="4"/>
      <c r="K27" s="3">
        <v>28</v>
      </c>
      <c r="L27" s="4">
        <f>IF(ISERROR(MATCH(K27,event_dates,0)),"",INDEX(events,MATCH(K27,event_dates,0)))</f>
      </c>
      <c r="M27" s="3">
        <f>Year!W24</f>
        <v>43645</v>
      </c>
      <c r="N27" s="4">
        <f>IF(ISERROR(MATCH(M27,event_dates,0)),"",INDEX(events,MATCH(M27,event_dates,0)))</f>
      </c>
    </row>
    <row r="28" spans="1:14" s="1" customFormat="1" ht="13.5">
      <c r="A28" s="79">
        <f ca="1">IF(ISERROR(MATCH(A27,event_dates,0)+MATCH(A27,OFFSET(event_dates,MATCH(A27,event_dates,0),0,500,1),0)),"",INDEX(events,MATCH(A27,event_dates,0)+MATCH(A27,OFFSET(event_dates,MATCH(A27,event_dates,0),0,500,1),0)))</f>
      </c>
      <c r="B28" s="70"/>
      <c r="C28" s="130" t="s">
        <v>71</v>
      </c>
      <c r="D28" s="131"/>
      <c r="E28" s="69"/>
      <c r="F28" s="70"/>
      <c r="G28" s="130" t="s">
        <v>71</v>
      </c>
      <c r="H28" s="131"/>
      <c r="I28" s="130" t="s">
        <v>71</v>
      </c>
      <c r="J28" s="131"/>
      <c r="K28" s="79">
        <f ca="1">IF(ISERROR(MATCH(K27,event_dates,0)+MATCH(K27,OFFSET(event_dates,MATCH(K27,event_dates,0),0,500,1),0)),"",INDEX(events,MATCH(K27,event_dates,0)+MATCH(K27,OFFSET(event_dates,MATCH(K27,event_dates,0),0,500,1),0)))</f>
      </c>
      <c r="L28" s="70"/>
      <c r="M28" s="79">
        <f ca="1">IF(ISERROR(MATCH(M27,event_dates,0)+MATCH(M27,OFFSET(event_dates,MATCH(M27,event_dates,0),0,500,1),0)),"",INDEX(events,MATCH(M27,event_dates,0)+MATCH(M27,OFFSET(event_dates,MATCH(M27,event_dates,0),0,500,1),0)))</f>
      </c>
      <c r="N28" s="70"/>
    </row>
    <row r="29" spans="1:14" s="1" customFormat="1" ht="12.75">
      <c r="A29" s="105"/>
      <c r="B29" s="103"/>
      <c r="C29" s="91" t="s">
        <v>72</v>
      </c>
      <c r="D29" s="83"/>
      <c r="E29" s="69"/>
      <c r="F29" s="70"/>
      <c r="G29" s="91" t="s">
        <v>72</v>
      </c>
      <c r="H29" s="83"/>
      <c r="I29" s="91" t="s">
        <v>72</v>
      </c>
      <c r="J29" s="83"/>
      <c r="K29" s="69"/>
      <c r="L29" s="70"/>
      <c r="M29" s="69"/>
      <c r="N29" s="70"/>
    </row>
    <row r="30" spans="1:14" s="1" customFormat="1" ht="13.5">
      <c r="A30" s="69"/>
      <c r="B30" s="70"/>
      <c r="C30" s="91" t="s">
        <v>73</v>
      </c>
      <c r="D30" s="83"/>
      <c r="E30" s="69"/>
      <c r="F30" s="70"/>
      <c r="G30" s="91" t="s">
        <v>73</v>
      </c>
      <c r="H30" s="83"/>
      <c r="I30" s="130"/>
      <c r="J30" s="131"/>
      <c r="K30" s="69"/>
      <c r="L30" s="70"/>
      <c r="M30" s="69"/>
      <c r="N30" s="70"/>
    </row>
    <row r="31" spans="1:14" s="1" customFormat="1" ht="12.75">
      <c r="A31" s="69"/>
      <c r="B31" s="70"/>
      <c r="C31" s="91" t="s">
        <v>75</v>
      </c>
      <c r="D31" s="83"/>
      <c r="E31" s="69"/>
      <c r="F31" s="70"/>
      <c r="G31" s="91" t="s">
        <v>75</v>
      </c>
      <c r="H31" s="83"/>
      <c r="I31" s="91"/>
      <c r="J31" s="83"/>
      <c r="K31" s="69" t="s">
        <v>40</v>
      </c>
      <c r="L31" s="70"/>
      <c r="M31" s="69" t="s">
        <v>40</v>
      </c>
      <c r="N31" s="70"/>
    </row>
    <row r="32" spans="1:14" s="2" customFormat="1" ht="12.75">
      <c r="A32" s="73"/>
      <c r="B32" s="74"/>
      <c r="C32" s="110" t="s">
        <v>117</v>
      </c>
      <c r="D32" s="111"/>
      <c r="E32" s="73" t="s">
        <v>40</v>
      </c>
      <c r="F32" s="74"/>
      <c r="G32" s="99" t="s">
        <v>82</v>
      </c>
      <c r="H32" s="100"/>
      <c r="I32" s="73" t="s">
        <v>40</v>
      </c>
      <c r="J32" s="74"/>
      <c r="K32" s="73" t="s">
        <v>40</v>
      </c>
      <c r="L32" s="74"/>
      <c r="M32" s="73" t="s">
        <v>40</v>
      </c>
      <c r="N32" s="74"/>
    </row>
    <row r="33" spans="1:14" ht="18">
      <c r="A33" s="3">
        <f>Year!Q25</f>
        <v>43646</v>
      </c>
      <c r="B33" s="4">
        <f>IF(ISERROR(MATCH(A33,event_dates,0)),"",INDEX(events,MATCH(A33,event_dates,0)))</f>
      </c>
      <c r="C33" s="3">
        <f>Year!R25</f>
      </c>
      <c r="D33" s="4">
        <f>IF(ISERROR(MATCH(C33,event_dates,0)),"",INDEX(events,MATCH(C33,event_dates,0)))</f>
      </c>
      <c r="E33" s="6" t="s">
        <v>45</v>
      </c>
      <c r="F33" s="7"/>
      <c r="G33" s="8"/>
      <c r="H33" s="8"/>
      <c r="I33" s="8"/>
      <c r="J33" s="8"/>
      <c r="K33" s="8"/>
      <c r="L33" s="8"/>
      <c r="M33" s="8"/>
      <c r="N33" s="14"/>
    </row>
    <row r="34" spans="1:14" ht="12.75">
      <c r="A34" s="79">
        <f ca="1">IF(ISERROR(MATCH(A33,event_dates,0)+MATCH(A33,OFFSET(event_dates,MATCH(A33,event_dates,0),0,500,1),0)),"",INDEX(events,MATCH(A33,event_dates,0)+MATCH(A33,OFFSET(event_dates,MATCH(A33,event_dates,0),0,500,1),0)))</f>
      </c>
      <c r="B34" s="70"/>
      <c r="C34" s="79">
        <f ca="1">IF(ISERROR(MATCH(C33,event_dates,0)+MATCH(C33,OFFSET(event_dates,MATCH(C33,event_dates,0),0,500,1),0)),"",INDEX(events,MATCH(C33,event_dates,0)+MATCH(C33,OFFSET(event_dates,MATCH(C33,event_dates,0),0,500,1),0)))</f>
      </c>
      <c r="D34" s="70"/>
      <c r="E34" s="9"/>
      <c r="F34" s="10"/>
      <c r="G34" s="10"/>
      <c r="H34" s="10"/>
      <c r="I34" s="10"/>
      <c r="J34" s="10"/>
      <c r="K34" s="10"/>
      <c r="L34" s="10"/>
      <c r="M34" s="10"/>
      <c r="N34" s="15"/>
    </row>
    <row r="35" spans="1:14" ht="20.25">
      <c r="A35" s="69"/>
      <c r="B35" s="70"/>
      <c r="C35" s="69"/>
      <c r="D35" s="70"/>
      <c r="E35" s="9"/>
      <c r="F35" s="11" t="s">
        <v>46</v>
      </c>
      <c r="G35" s="10"/>
      <c r="H35" s="10"/>
      <c r="I35" s="10"/>
      <c r="J35" s="10"/>
      <c r="K35" s="10"/>
      <c r="L35" s="10"/>
      <c r="M35" s="10"/>
      <c r="N35" s="15"/>
    </row>
    <row r="36" spans="1:14" ht="3" customHeight="1">
      <c r="A36" s="69"/>
      <c r="B36" s="70"/>
      <c r="C36" s="69"/>
      <c r="D36" s="70"/>
      <c r="E36" s="9"/>
      <c r="F36" s="10"/>
      <c r="G36" s="10"/>
      <c r="H36" s="10"/>
      <c r="I36" s="10"/>
      <c r="J36" s="10"/>
      <c r="K36" s="10"/>
      <c r="L36" s="10"/>
      <c r="M36" s="10"/>
      <c r="N36" s="15"/>
    </row>
    <row r="37" spans="1:14" ht="12.75">
      <c r="A37" s="69" t="s">
        <v>40</v>
      </c>
      <c r="B37" s="70"/>
      <c r="C37" s="69" t="s">
        <v>40</v>
      </c>
      <c r="D37" s="70"/>
      <c r="E37" s="9"/>
      <c r="F37" s="10"/>
      <c r="G37" s="10"/>
      <c r="H37" s="10"/>
      <c r="I37" s="10"/>
      <c r="J37" s="10"/>
      <c r="K37" s="10"/>
      <c r="L37" s="10"/>
      <c r="M37" s="71" t="s">
        <v>39</v>
      </c>
      <c r="N37" s="72"/>
    </row>
    <row r="38" spans="1:14" ht="12.75">
      <c r="A38" s="73" t="s">
        <v>40</v>
      </c>
      <c r="B38" s="74"/>
      <c r="C38" s="75" t="s">
        <v>36</v>
      </c>
      <c r="D38" s="76"/>
      <c r="E38" s="12"/>
      <c r="F38" s="13"/>
      <c r="G38" s="13"/>
      <c r="H38" s="13"/>
      <c r="I38" s="13"/>
      <c r="J38" s="13"/>
      <c r="K38" s="77" t="s">
        <v>38</v>
      </c>
      <c r="L38" s="77"/>
      <c r="M38" s="77"/>
      <c r="N38" s="78"/>
    </row>
  </sheetData>
  <sheetProtection/>
  <mergeCells count="196">
    <mergeCell ref="E4:F4"/>
    <mergeCell ref="G4:H4"/>
    <mergeCell ref="I4:J4"/>
    <mergeCell ref="K4:L4"/>
    <mergeCell ref="M4:N4"/>
    <mergeCell ref="A1:G1"/>
    <mergeCell ref="H1:N1"/>
    <mergeCell ref="A2:B2"/>
    <mergeCell ref="C2:D2"/>
    <mergeCell ref="E2:F2"/>
    <mergeCell ref="G2:H2"/>
    <mergeCell ref="I2:J2"/>
    <mergeCell ref="K2:L2"/>
    <mergeCell ref="M2:N2"/>
    <mergeCell ref="A5:B5"/>
    <mergeCell ref="C5:D5"/>
    <mergeCell ref="E5:F5"/>
    <mergeCell ref="G5:H5"/>
    <mergeCell ref="I5:J5"/>
    <mergeCell ref="K5:L5"/>
    <mergeCell ref="M5:N5"/>
    <mergeCell ref="A4:B4"/>
    <mergeCell ref="C4:D4"/>
    <mergeCell ref="K7:L7"/>
    <mergeCell ref="M7:N7"/>
    <mergeCell ref="A6:B6"/>
    <mergeCell ref="C6:D6"/>
    <mergeCell ref="E6:F6"/>
    <mergeCell ref="G6:H6"/>
    <mergeCell ref="I6:J6"/>
    <mergeCell ref="K6:L6"/>
    <mergeCell ref="E8:F8"/>
    <mergeCell ref="G8:H8"/>
    <mergeCell ref="I8:J8"/>
    <mergeCell ref="K8:L8"/>
    <mergeCell ref="M6:N6"/>
    <mergeCell ref="A7:B7"/>
    <mergeCell ref="C7:D7"/>
    <mergeCell ref="E7:F7"/>
    <mergeCell ref="G7:H7"/>
    <mergeCell ref="I7:J7"/>
    <mergeCell ref="M8:N8"/>
    <mergeCell ref="A10:B10"/>
    <mergeCell ref="C10:D10"/>
    <mergeCell ref="E10:F10"/>
    <mergeCell ref="G10:H10"/>
    <mergeCell ref="I10:J10"/>
    <mergeCell ref="K10:L10"/>
    <mergeCell ref="M10:N10"/>
    <mergeCell ref="A8:B8"/>
    <mergeCell ref="C8:D8"/>
    <mergeCell ref="M12:N12"/>
    <mergeCell ref="A11:B11"/>
    <mergeCell ref="C11:D11"/>
    <mergeCell ref="E11:F11"/>
    <mergeCell ref="G11:H11"/>
    <mergeCell ref="I11:J11"/>
    <mergeCell ref="K11:L11"/>
    <mergeCell ref="E13:F13"/>
    <mergeCell ref="G13:H13"/>
    <mergeCell ref="I13:J13"/>
    <mergeCell ref="K13:L13"/>
    <mergeCell ref="M11:N11"/>
    <mergeCell ref="A12:B12"/>
    <mergeCell ref="C12:D12"/>
    <mergeCell ref="G12:H12"/>
    <mergeCell ref="I12:J12"/>
    <mergeCell ref="K12:L12"/>
    <mergeCell ref="M13:N13"/>
    <mergeCell ref="A14:B14"/>
    <mergeCell ref="C14:D14"/>
    <mergeCell ref="E14:F14"/>
    <mergeCell ref="G14:H14"/>
    <mergeCell ref="I14:J14"/>
    <mergeCell ref="K14:L14"/>
    <mergeCell ref="M14:N14"/>
    <mergeCell ref="A13:B13"/>
    <mergeCell ref="C13:D13"/>
    <mergeCell ref="K17:L17"/>
    <mergeCell ref="M17:N17"/>
    <mergeCell ref="A16:B16"/>
    <mergeCell ref="C16:D16"/>
    <mergeCell ref="E16:F16"/>
    <mergeCell ref="G16:H16"/>
    <mergeCell ref="I16:J16"/>
    <mergeCell ref="K16:L16"/>
    <mergeCell ref="E18:F18"/>
    <mergeCell ref="G18:H18"/>
    <mergeCell ref="I18:J18"/>
    <mergeCell ref="K18:L18"/>
    <mergeCell ref="M16:N16"/>
    <mergeCell ref="A17:B17"/>
    <mergeCell ref="C17:D17"/>
    <mergeCell ref="E17:F17"/>
    <mergeCell ref="G17:H17"/>
    <mergeCell ref="I17:J17"/>
    <mergeCell ref="M18:N18"/>
    <mergeCell ref="A19:B19"/>
    <mergeCell ref="C19:D19"/>
    <mergeCell ref="E19:F19"/>
    <mergeCell ref="G19:H19"/>
    <mergeCell ref="I19:J19"/>
    <mergeCell ref="K19:L19"/>
    <mergeCell ref="M19:N19"/>
    <mergeCell ref="A18:B18"/>
    <mergeCell ref="C18:D18"/>
    <mergeCell ref="K22:L22"/>
    <mergeCell ref="M22:N22"/>
    <mergeCell ref="A20:B20"/>
    <mergeCell ref="C20:D20"/>
    <mergeCell ref="E20:F20"/>
    <mergeCell ref="G20:H20"/>
    <mergeCell ref="I20:J20"/>
    <mergeCell ref="K20:L20"/>
    <mergeCell ref="E23:F23"/>
    <mergeCell ref="G23:H23"/>
    <mergeCell ref="I23:J23"/>
    <mergeCell ref="K23:L23"/>
    <mergeCell ref="M20:N20"/>
    <mergeCell ref="A22:B22"/>
    <mergeCell ref="C22:D22"/>
    <mergeCell ref="E22:F22"/>
    <mergeCell ref="G22:H22"/>
    <mergeCell ref="I22:J22"/>
    <mergeCell ref="M23:N23"/>
    <mergeCell ref="A24:B24"/>
    <mergeCell ref="C24:D24"/>
    <mergeCell ref="E24:F24"/>
    <mergeCell ref="G24:H24"/>
    <mergeCell ref="I24:J24"/>
    <mergeCell ref="K24:L24"/>
    <mergeCell ref="M24:N24"/>
    <mergeCell ref="A23:B23"/>
    <mergeCell ref="C23:D23"/>
    <mergeCell ref="K26:L26"/>
    <mergeCell ref="M26:N26"/>
    <mergeCell ref="A25:B25"/>
    <mergeCell ref="C25:D25"/>
    <mergeCell ref="E25:F25"/>
    <mergeCell ref="G25:H25"/>
    <mergeCell ref="I25:J25"/>
    <mergeCell ref="K25:L25"/>
    <mergeCell ref="E28:F28"/>
    <mergeCell ref="G28:H28"/>
    <mergeCell ref="I28:J28"/>
    <mergeCell ref="K28:L28"/>
    <mergeCell ref="M25:N25"/>
    <mergeCell ref="A26:B26"/>
    <mergeCell ref="C26:D26"/>
    <mergeCell ref="E26:F26"/>
    <mergeCell ref="G26:H26"/>
    <mergeCell ref="I26:J26"/>
    <mergeCell ref="M28:N28"/>
    <mergeCell ref="A29:B29"/>
    <mergeCell ref="C29:D29"/>
    <mergeCell ref="E29:F29"/>
    <mergeCell ref="G29:H29"/>
    <mergeCell ref="I29:J29"/>
    <mergeCell ref="K29:L29"/>
    <mergeCell ref="M29:N29"/>
    <mergeCell ref="A28:B28"/>
    <mergeCell ref="C28:D28"/>
    <mergeCell ref="K31:L31"/>
    <mergeCell ref="M31:N31"/>
    <mergeCell ref="A30:B30"/>
    <mergeCell ref="C30:D30"/>
    <mergeCell ref="E30:F30"/>
    <mergeCell ref="G30:H30"/>
    <mergeCell ref="I30:J30"/>
    <mergeCell ref="K30:L30"/>
    <mergeCell ref="E32:F32"/>
    <mergeCell ref="G32:H32"/>
    <mergeCell ref="I32:J32"/>
    <mergeCell ref="K32:L32"/>
    <mergeCell ref="M30:N30"/>
    <mergeCell ref="A31:B31"/>
    <mergeCell ref="C31:D31"/>
    <mergeCell ref="E31:F31"/>
    <mergeCell ref="G31:H31"/>
    <mergeCell ref="I31:J31"/>
    <mergeCell ref="A35:B35"/>
    <mergeCell ref="C35:D35"/>
    <mergeCell ref="A36:B36"/>
    <mergeCell ref="C36:D36"/>
    <mergeCell ref="A32:B32"/>
    <mergeCell ref="C32:D32"/>
    <mergeCell ref="E12:F12"/>
    <mergeCell ref="A37:B37"/>
    <mergeCell ref="C37:D37"/>
    <mergeCell ref="M37:N37"/>
    <mergeCell ref="A38:B38"/>
    <mergeCell ref="C38:D38"/>
    <mergeCell ref="K38:N38"/>
    <mergeCell ref="M32:N32"/>
    <mergeCell ref="A34:B34"/>
    <mergeCell ref="C34:D34"/>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4"/>
  <ignoredErrors>
    <ignoredError sqref="I32:L32 E32:F32 I21 I9 I3 E3 K5:L5 K3:L3 K26:L26 K6:L7 K8:L8 G3 K15:L15 G15:I15 E15 K14:L14 L27 K21:L21 L23 K22:L22 C27 G21 E21 C21 K19:L19 K16:L16 J20:L20 K9:L9 G9 C9 K31:L31 K25:L25 C5:D5 K24:L24 G35:L35 C35:E35 C36:L38 K13:L13 C15 K30:L30 K29:L29 K28:L28 C33:L34 M18:N36 C19:D19 M38:N38 M3:N16 C3" formula="1"/>
  </ignoredErrors>
  <drawing r:id="rId3"/>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J9" sqref="J9"/>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 customFormat="1" ht="49.5" customHeight="1">
      <c r="A1" s="115">
        <f>IF(Year!$Q$4="","",Year!$Q$4)</f>
      </c>
      <c r="B1" s="115"/>
      <c r="C1" s="115"/>
      <c r="D1" s="115"/>
      <c r="E1" s="115"/>
      <c r="F1" s="115"/>
      <c r="G1" s="115"/>
      <c r="H1" s="101">
        <f>Year!A27</f>
        <v>43647</v>
      </c>
      <c r="I1" s="101"/>
      <c r="J1" s="101"/>
      <c r="K1" s="101"/>
      <c r="L1" s="101"/>
      <c r="M1" s="101"/>
      <c r="N1" s="101"/>
    </row>
    <row r="2" spans="1:14" s="1" customFormat="1" ht="15.75">
      <c r="A2" s="96" t="str">
        <f>3!A2:B2</f>
        <v>Sunday</v>
      </c>
      <c r="B2" s="94"/>
      <c r="C2" s="94" t="str">
        <f>3!C2:D2</f>
        <v>Monday</v>
      </c>
      <c r="D2" s="94"/>
      <c r="E2" s="94" t="str">
        <f>3!E2:F2</f>
        <v>Tuesday</v>
      </c>
      <c r="F2" s="94"/>
      <c r="G2" s="94" t="str">
        <f>3!G2:H2</f>
        <v>Wednesday</v>
      </c>
      <c r="H2" s="94"/>
      <c r="I2" s="94" t="str">
        <f>3!I2:J2</f>
        <v>Thursday</v>
      </c>
      <c r="J2" s="94"/>
      <c r="K2" s="94" t="str">
        <f>3!K2:L2</f>
        <v>Friday</v>
      </c>
      <c r="L2" s="94"/>
      <c r="M2" s="94" t="str">
        <f>3!M2:N2</f>
        <v>Saturday</v>
      </c>
      <c r="N2" s="95"/>
    </row>
    <row r="3" spans="1:14" s="1" customFormat="1" ht="18">
      <c r="A3" s="3">
        <f>Year!A29</f>
      </c>
      <c r="B3" s="4">
        <f>IF(ISERROR(MATCH(A3,event_dates,0)),"",INDEX(events,MATCH(A3,event_dates,0)))</f>
      </c>
      <c r="C3" s="3">
        <f>Year!B29</f>
        <v>43647</v>
      </c>
      <c r="D3" s="4">
        <f>IF(ISERROR(MATCH(C3,event_dates,0)),"",INDEX(events,MATCH(C3,event_dates,0)))</f>
      </c>
      <c r="E3" s="3">
        <f>Year!C29</f>
        <v>43648</v>
      </c>
      <c r="F3" s="4">
        <f>IF(ISERROR(MATCH(E3,event_dates,0)),"",INDEX(events,MATCH(E3,event_dates,0)))</f>
      </c>
      <c r="G3" s="3">
        <f>Year!D29</f>
        <v>43649</v>
      </c>
      <c r="H3" s="4">
        <f>IF(ISERROR(MATCH(G3,event_dates,0)),"",INDEX(events,MATCH(G3,event_dates,0)))</f>
      </c>
      <c r="I3" s="3">
        <f>Year!E29</f>
        <v>43650</v>
      </c>
      <c r="J3" s="4" t="str">
        <f>IF(ISERROR(MATCH(I3,event_dates,0)),"",INDEX(events,MATCH(I3,event_dates,0)))</f>
        <v>Independence Day</v>
      </c>
      <c r="K3" s="3">
        <f>Year!F29</f>
        <v>43651</v>
      </c>
      <c r="L3" s="4">
        <f>IF(ISERROR(MATCH(K3,event_dates,0)),"",INDEX(events,MATCH(K3,event_dates,0)))</f>
      </c>
      <c r="M3" s="3">
        <f>Year!G29</f>
        <v>43652</v>
      </c>
      <c r="N3" s="4">
        <f>IF(ISERROR(MATCH(M3,event_dates,0)),"",INDEX(events,MATCH(M3,event_dates,0)))</f>
      </c>
    </row>
    <row r="4" spans="1:14" s="1" customFormat="1" ht="12.75">
      <c r="A4" s="79">
        <f ca="1">IF(ISERROR(MATCH(A3,event_dates,0)+MATCH(A3,OFFSET(event_dates,MATCH(A3,event_dates,0),0,500,1),0)),"",INDEX(events,MATCH(A3,event_dates,0)+MATCH(A3,OFFSET(event_dates,MATCH(A3,event_dates,0),0,500,1),0)))</f>
      </c>
      <c r="B4" s="70"/>
      <c r="C4" s="79">
        <f ca="1">IF(ISERROR(MATCH(C3,event_dates,0)+MATCH(C3,OFFSET(event_dates,MATCH(C3,event_dates,0),0,500,1),0)),"",INDEX(events,MATCH(C3,event_dates,0)+MATCH(C3,OFFSET(event_dates,MATCH(C3,event_dates,0),0,500,1),0)))</f>
      </c>
      <c r="D4" s="70"/>
      <c r="E4" s="79">
        <f ca="1">IF(ISERROR(MATCH(E3,event_dates,0)+MATCH(E3,OFFSET(event_dates,MATCH(E3,event_dates,0),0,500,1),0)),"",INDEX(events,MATCH(E3,event_dates,0)+MATCH(E3,OFFSET(event_dates,MATCH(E3,event_dates,0),0,500,1),0)))</f>
      </c>
      <c r="F4" s="70"/>
      <c r="G4" s="79">
        <f ca="1">IF(ISERROR(MATCH(G3,event_dates,0)+MATCH(G3,OFFSET(event_dates,MATCH(G3,event_dates,0),0,500,1),0)),"",INDEX(events,MATCH(G3,event_dates,0)+MATCH(G3,OFFSET(event_dates,MATCH(G3,event_dates,0),0,500,1),0)))</f>
      </c>
      <c r="H4" s="70"/>
      <c r="I4" s="79">
        <f ca="1">IF(ISERROR(MATCH(I3,event_dates,0)+MATCH(I3,OFFSET(event_dates,MATCH(I3,event_dates,0),0,500,1),0)),"",INDEX(events,MATCH(I3,event_dates,0)+MATCH(I3,OFFSET(event_dates,MATCH(I3,event_dates,0),0,500,1),0)))</f>
      </c>
      <c r="J4" s="70"/>
      <c r="K4" s="79">
        <f ca="1">IF(ISERROR(MATCH(K3,event_dates,0)+MATCH(K3,OFFSET(event_dates,MATCH(K3,event_dates,0),0,500,1),0)),"",INDEX(events,MATCH(K3,event_dates,0)+MATCH(K3,OFFSET(event_dates,MATCH(K3,event_dates,0),0,500,1),0)))</f>
      </c>
      <c r="L4" s="70"/>
      <c r="M4" s="79">
        <f ca="1">IF(ISERROR(MATCH(M3,event_dates,0)+MATCH(M3,OFFSET(event_dates,MATCH(M3,event_dates,0),0,500,1),0)),"",INDEX(events,MATCH(M3,event_dates,0)+MATCH(M3,OFFSET(event_dates,MATCH(M3,event_dates,0),0,500,1),0)))</f>
      </c>
      <c r="N4" s="70"/>
    </row>
    <row r="5" spans="1:14" s="1" customFormat="1" ht="12.75">
      <c r="A5" s="69"/>
      <c r="B5" s="70"/>
      <c r="C5" s="69"/>
      <c r="D5" s="70"/>
      <c r="E5" s="69"/>
      <c r="F5" s="70"/>
      <c r="G5" s="69"/>
      <c r="H5" s="70"/>
      <c r="I5" s="69"/>
      <c r="J5" s="70"/>
      <c r="K5" s="69"/>
      <c r="L5" s="70"/>
      <c r="M5" s="69"/>
      <c r="N5" s="70"/>
    </row>
    <row r="6" spans="1:14" s="1" customFormat="1" ht="12.75">
      <c r="A6" s="105" t="s">
        <v>85</v>
      </c>
      <c r="B6" s="103"/>
      <c r="C6" s="105" t="s">
        <v>85</v>
      </c>
      <c r="D6" s="103"/>
      <c r="E6" s="105" t="s">
        <v>85</v>
      </c>
      <c r="F6" s="103"/>
      <c r="G6" s="105" t="s">
        <v>85</v>
      </c>
      <c r="H6" s="103"/>
      <c r="I6" s="105" t="s">
        <v>85</v>
      </c>
      <c r="J6" s="103"/>
      <c r="K6" s="105" t="s">
        <v>85</v>
      </c>
      <c r="L6" s="103"/>
      <c r="M6" s="105" t="s">
        <v>85</v>
      </c>
      <c r="N6" s="103"/>
    </row>
    <row r="7" spans="1:14" s="1" customFormat="1" ht="12.75">
      <c r="A7" s="69" t="s">
        <v>40</v>
      </c>
      <c r="B7" s="70"/>
      <c r="C7" s="69" t="s">
        <v>40</v>
      </c>
      <c r="D7" s="70"/>
      <c r="E7" s="69" t="s">
        <v>40</v>
      </c>
      <c r="F7" s="70"/>
      <c r="G7" s="69" t="s">
        <v>40</v>
      </c>
      <c r="H7" s="70"/>
      <c r="I7" s="69" t="s">
        <v>40</v>
      </c>
      <c r="J7" s="70"/>
      <c r="K7" s="69" t="s">
        <v>40</v>
      </c>
      <c r="L7" s="70"/>
      <c r="M7" s="69" t="s">
        <v>40</v>
      </c>
      <c r="N7" s="70"/>
    </row>
    <row r="8" spans="1:14" s="2" customFormat="1" ht="12.75">
      <c r="A8" s="73" t="s">
        <v>40</v>
      </c>
      <c r="B8" s="74"/>
      <c r="C8" s="73" t="s">
        <v>40</v>
      </c>
      <c r="D8" s="74"/>
      <c r="E8" s="73" t="s">
        <v>40</v>
      </c>
      <c r="F8" s="74"/>
      <c r="G8" s="73" t="s">
        <v>40</v>
      </c>
      <c r="H8" s="74"/>
      <c r="I8" s="73" t="s">
        <v>40</v>
      </c>
      <c r="J8" s="74"/>
      <c r="K8" s="73" t="s">
        <v>40</v>
      </c>
      <c r="L8" s="74"/>
      <c r="M8" s="73" t="s">
        <v>40</v>
      </c>
      <c r="N8" s="74"/>
    </row>
    <row r="9" spans="1:14" s="1" customFormat="1" ht="18">
      <c r="A9" s="3">
        <f>Year!A30</f>
        <v>43653</v>
      </c>
      <c r="B9" s="4">
        <f>IF(ISERROR(MATCH(A9,event_dates,0)),"",INDEX(events,MATCH(A9,event_dates,0)))</f>
      </c>
      <c r="C9" s="3">
        <f>Year!B30</f>
        <v>43654</v>
      </c>
      <c r="D9" s="4"/>
      <c r="E9" s="3">
        <f>Year!C30</f>
        <v>43655</v>
      </c>
      <c r="F9" s="4"/>
      <c r="G9" s="3">
        <f>Year!D30</f>
        <v>43656</v>
      </c>
      <c r="H9" s="4">
        <f>IF(ISERROR(MATCH(G9,event_dates,0)),"",INDEX(events,MATCH(G9,event_dates,0)))</f>
      </c>
      <c r="I9" s="3">
        <f>Year!E30</f>
        <v>43657</v>
      </c>
      <c r="J9" s="4" t="s">
        <v>142</v>
      </c>
      <c r="K9" s="3">
        <f>Year!F30</f>
        <v>43658</v>
      </c>
      <c r="L9" s="4">
        <f>IF(ISERROR(MATCH(K9,event_dates,0)),"",INDEX(events,MATCH(K9,event_dates,0)))</f>
      </c>
      <c r="M9" s="3">
        <f>Year!G30</f>
        <v>43659</v>
      </c>
      <c r="N9" s="4">
        <f>IF(ISERROR(MATCH(M9,event_dates,0)),"",INDEX(events,MATCH(M9,event_dates,0)))</f>
      </c>
    </row>
    <row r="10" spans="1:14" s="1" customFormat="1" ht="13.5">
      <c r="A10" s="106"/>
      <c r="B10" s="107"/>
      <c r="C10" s="79" t="s">
        <v>86</v>
      </c>
      <c r="D10" s="70"/>
      <c r="E10" s="79"/>
      <c r="F10" s="70"/>
      <c r="G10" s="79" t="s">
        <v>86</v>
      </c>
      <c r="H10" s="70"/>
      <c r="I10" s="79" t="s">
        <v>86</v>
      </c>
      <c r="J10" s="70"/>
      <c r="K10" s="80" t="s">
        <v>87</v>
      </c>
      <c r="L10" s="81"/>
      <c r="M10" s="82" t="s">
        <v>143</v>
      </c>
      <c r="N10" s="83"/>
    </row>
    <row r="11" spans="1:14" s="1" customFormat="1" ht="13.5">
      <c r="A11" s="105"/>
      <c r="B11" s="103"/>
      <c r="C11" s="132" t="s">
        <v>61</v>
      </c>
      <c r="D11" s="133"/>
      <c r="E11" s="132"/>
      <c r="F11" s="133"/>
      <c r="G11" s="132" t="s">
        <v>61</v>
      </c>
      <c r="H11" s="133"/>
      <c r="I11" s="132" t="s">
        <v>61</v>
      </c>
      <c r="J11" s="133"/>
      <c r="K11" s="80" t="s">
        <v>88</v>
      </c>
      <c r="L11" s="81"/>
      <c r="M11" s="99" t="s">
        <v>144</v>
      </c>
      <c r="N11" s="100"/>
    </row>
    <row r="12" spans="1:14" s="1" customFormat="1" ht="13.5">
      <c r="A12" s="140"/>
      <c r="B12" s="107"/>
      <c r="C12" s="91" t="s">
        <v>89</v>
      </c>
      <c r="D12" s="83"/>
      <c r="E12" s="91" t="s">
        <v>89</v>
      </c>
      <c r="F12" s="83"/>
      <c r="G12" s="91" t="s">
        <v>89</v>
      </c>
      <c r="H12" s="83"/>
      <c r="I12" s="91" t="s">
        <v>89</v>
      </c>
      <c r="J12" s="83"/>
      <c r="K12" s="155">
        <v>0.7916666666666666</v>
      </c>
      <c r="L12" s="81"/>
      <c r="M12" s="69"/>
      <c r="N12" s="70"/>
    </row>
    <row r="13" spans="1:14" s="1" customFormat="1" ht="13.5">
      <c r="A13" s="140"/>
      <c r="B13" s="107"/>
      <c r="C13" s="69" t="s">
        <v>90</v>
      </c>
      <c r="D13" s="70"/>
      <c r="E13" s="69" t="s">
        <v>90</v>
      </c>
      <c r="F13" s="70"/>
      <c r="G13" s="69" t="s">
        <v>90</v>
      </c>
      <c r="H13" s="70"/>
      <c r="I13" s="69" t="s">
        <v>90</v>
      </c>
      <c r="J13" s="70"/>
      <c r="K13" s="99" t="s">
        <v>141</v>
      </c>
      <c r="L13" s="100"/>
      <c r="M13" s="69"/>
      <c r="N13" s="70"/>
    </row>
    <row r="14" spans="1:14" s="2" customFormat="1" ht="12.75">
      <c r="A14" s="73" t="s">
        <v>40</v>
      </c>
      <c r="B14" s="74"/>
      <c r="C14" s="73"/>
      <c r="D14" s="74"/>
      <c r="E14" s="69"/>
      <c r="F14" s="70"/>
      <c r="G14" s="127" t="s">
        <v>91</v>
      </c>
      <c r="H14" s="128"/>
      <c r="I14" s="73"/>
      <c r="J14" s="74"/>
      <c r="K14" s="99"/>
      <c r="L14" s="100"/>
      <c r="M14" s="73" t="s">
        <v>40</v>
      </c>
      <c r="N14" s="74"/>
    </row>
    <row r="15" spans="1:14" s="1" customFormat="1" ht="18">
      <c r="A15" s="3">
        <f>Year!A31</f>
        <v>43660</v>
      </c>
      <c r="B15" s="4">
        <f>IF(ISERROR(MATCH(A15,event_dates,0)),"",INDEX(events,MATCH(A15,event_dates,0)))</f>
      </c>
      <c r="C15" s="3">
        <f>Year!B31</f>
        <v>43661</v>
      </c>
      <c r="D15" s="4"/>
      <c r="E15" s="3">
        <f>Year!C31</f>
        <v>43662</v>
      </c>
      <c r="F15" s="4"/>
      <c r="G15" s="3">
        <f>Year!D31</f>
        <v>43663</v>
      </c>
      <c r="H15" s="4"/>
      <c r="I15" s="3">
        <f>Year!E31</f>
        <v>43664</v>
      </c>
      <c r="J15" s="4"/>
      <c r="K15" s="3">
        <f>Year!F31</f>
        <v>43665</v>
      </c>
      <c r="L15" s="19"/>
      <c r="M15" s="3">
        <f>Year!G31</f>
        <v>43666</v>
      </c>
      <c r="N15" s="4">
        <f>IF(ISERROR(MATCH(M15,event_dates,0)),"",INDEX(events,MATCH(M15,event_dates,0)))</f>
      </c>
    </row>
    <row r="16" spans="1:14" s="1" customFormat="1" ht="15.75">
      <c r="A16" s="106"/>
      <c r="B16" s="107"/>
      <c r="C16" s="91" t="s">
        <v>92</v>
      </c>
      <c r="D16" s="83"/>
      <c r="E16" s="91" t="s">
        <v>92</v>
      </c>
      <c r="F16" s="83"/>
      <c r="G16" s="91" t="s">
        <v>92</v>
      </c>
      <c r="H16" s="83"/>
      <c r="I16" s="91" t="s">
        <v>92</v>
      </c>
      <c r="J16" s="83"/>
      <c r="K16" s="154"/>
      <c r="L16" s="153"/>
      <c r="M16" s="106"/>
      <c r="N16" s="107"/>
    </row>
    <row r="17" spans="1:14" s="1" customFormat="1" ht="15.75">
      <c r="A17" s="140"/>
      <c r="B17" s="107"/>
      <c r="C17" s="91" t="s">
        <v>93</v>
      </c>
      <c r="D17" s="83"/>
      <c r="E17" s="91" t="s">
        <v>93</v>
      </c>
      <c r="F17" s="83"/>
      <c r="G17" s="91" t="s">
        <v>93</v>
      </c>
      <c r="H17" s="83"/>
      <c r="I17" s="91" t="s">
        <v>93</v>
      </c>
      <c r="J17" s="83"/>
      <c r="K17" s="154"/>
      <c r="L17" s="153"/>
      <c r="M17" s="99"/>
      <c r="N17" s="100"/>
    </row>
    <row r="18" spans="1:14" s="1" customFormat="1" ht="15.75">
      <c r="A18" s="140"/>
      <c r="B18" s="107"/>
      <c r="C18" s="69" t="s">
        <v>94</v>
      </c>
      <c r="D18" s="70"/>
      <c r="E18" s="69" t="s">
        <v>94</v>
      </c>
      <c r="F18" s="70"/>
      <c r="G18" s="69" t="s">
        <v>95</v>
      </c>
      <c r="H18" s="70"/>
      <c r="I18" s="69" t="s">
        <v>95</v>
      </c>
      <c r="J18" s="70"/>
      <c r="K18" s="152"/>
      <c r="L18" s="153"/>
      <c r="M18" s="91"/>
      <c r="N18" s="83"/>
    </row>
    <row r="19" spans="1:14" s="1" customFormat="1" ht="13.5">
      <c r="A19" s="140"/>
      <c r="B19" s="107"/>
      <c r="C19" s="69"/>
      <c r="D19" s="70"/>
      <c r="E19" s="140"/>
      <c r="F19" s="107"/>
      <c r="G19" s="114" t="s">
        <v>96</v>
      </c>
      <c r="H19" s="100"/>
      <c r="I19" s="69"/>
      <c r="J19" s="70"/>
      <c r="K19" s="91"/>
      <c r="L19" s="83"/>
      <c r="M19" s="91"/>
      <c r="N19" s="83"/>
    </row>
    <row r="20" spans="1:14" s="2" customFormat="1" ht="12.75">
      <c r="A20" s="73" t="s">
        <v>40</v>
      </c>
      <c r="B20" s="74"/>
      <c r="C20" s="99" t="s">
        <v>83</v>
      </c>
      <c r="D20" s="100"/>
      <c r="E20" s="99" t="s">
        <v>84</v>
      </c>
      <c r="F20" s="100"/>
      <c r="G20" s="99" t="s">
        <v>97</v>
      </c>
      <c r="H20" s="100"/>
      <c r="I20" s="99" t="s">
        <v>98</v>
      </c>
      <c r="J20" s="100"/>
      <c r="K20" s="150"/>
      <c r="L20" s="151"/>
      <c r="M20" s="73" t="s">
        <v>40</v>
      </c>
      <c r="N20" s="74"/>
    </row>
    <row r="21" spans="1:14" s="1" customFormat="1" ht="18">
      <c r="A21" s="3">
        <f>Year!A32</f>
        <v>43667</v>
      </c>
      <c r="B21" s="17"/>
      <c r="C21" s="3">
        <f>Year!B32</f>
        <v>43668</v>
      </c>
      <c r="D21" s="4"/>
      <c r="E21" s="3">
        <f>Year!C32</f>
        <v>43669</v>
      </c>
      <c r="F21" s="4"/>
      <c r="G21" s="3">
        <f>Year!D32</f>
        <v>43670</v>
      </c>
      <c r="H21" s="4"/>
      <c r="I21" s="3">
        <f>Year!E32</f>
        <v>43671</v>
      </c>
      <c r="J21" s="4"/>
      <c r="K21" s="3">
        <f>Year!F32</f>
        <v>43672</v>
      </c>
      <c r="L21" s="4">
        <f>IF(ISERROR(MATCH(K21,event_dates,0)),"",INDEX(events,MATCH(K21,event_dates,0)))</f>
      </c>
      <c r="M21" s="3">
        <f>Year!G32</f>
        <v>43673</v>
      </c>
      <c r="N21" s="4">
        <f>IF(ISERROR(MATCH(M21,event_dates,0)),"",INDEX(events,MATCH(M21,event_dates,0)))</f>
      </c>
    </row>
    <row r="22" spans="1:14" s="1" customFormat="1" ht="13.5">
      <c r="A22" s="82"/>
      <c r="B22" s="83"/>
      <c r="C22" s="91" t="s">
        <v>86</v>
      </c>
      <c r="D22" s="83"/>
      <c r="E22" s="91" t="s">
        <v>86</v>
      </c>
      <c r="F22" s="83"/>
      <c r="G22" s="91" t="s">
        <v>86</v>
      </c>
      <c r="H22" s="83"/>
      <c r="I22" s="91"/>
      <c r="J22" s="83"/>
      <c r="K22" s="84" t="s">
        <v>101</v>
      </c>
      <c r="L22" s="85"/>
      <c r="M22" s="106"/>
      <c r="N22" s="107"/>
    </row>
    <row r="23" spans="1:14" s="1" customFormat="1" ht="12.75">
      <c r="A23" s="86" t="s">
        <v>92</v>
      </c>
      <c r="B23" s="85"/>
      <c r="C23" s="91" t="s">
        <v>72</v>
      </c>
      <c r="D23" s="83"/>
      <c r="E23" s="91" t="s">
        <v>72</v>
      </c>
      <c r="F23" s="83"/>
      <c r="G23" s="91" t="s">
        <v>72</v>
      </c>
      <c r="H23" s="83"/>
      <c r="I23" s="86" t="s">
        <v>102</v>
      </c>
      <c r="J23" s="85"/>
      <c r="K23" s="86" t="s">
        <v>103</v>
      </c>
      <c r="L23" s="85"/>
      <c r="M23" s="99"/>
      <c r="N23" s="100"/>
    </row>
    <row r="24" spans="1:14" s="1" customFormat="1" ht="13.5">
      <c r="A24" s="86" t="s">
        <v>104</v>
      </c>
      <c r="B24" s="85"/>
      <c r="C24" s="91" t="s">
        <v>73</v>
      </c>
      <c r="D24" s="83"/>
      <c r="E24" s="69"/>
      <c r="F24" s="70"/>
      <c r="G24" s="91" t="s">
        <v>73</v>
      </c>
      <c r="H24" s="83"/>
      <c r="I24" s="140" t="s">
        <v>105</v>
      </c>
      <c r="J24" s="107"/>
      <c r="K24" s="86" t="s">
        <v>106</v>
      </c>
      <c r="L24" s="85"/>
      <c r="M24" s="91"/>
      <c r="N24" s="83"/>
    </row>
    <row r="25" spans="1:14" s="1" customFormat="1" ht="13.5">
      <c r="A25" s="86" t="s">
        <v>107</v>
      </c>
      <c r="B25" s="85"/>
      <c r="C25" s="91" t="s">
        <v>75</v>
      </c>
      <c r="D25" s="83"/>
      <c r="E25" s="140"/>
      <c r="F25" s="107"/>
      <c r="G25" s="91" t="s">
        <v>75</v>
      </c>
      <c r="H25" s="83"/>
      <c r="I25" s="140" t="s">
        <v>108</v>
      </c>
      <c r="J25" s="107"/>
      <c r="K25" s="99"/>
      <c r="L25" s="100"/>
      <c r="M25" s="91"/>
      <c r="N25" s="83"/>
    </row>
    <row r="26" spans="1:14" s="2" customFormat="1" ht="12.75">
      <c r="A26" s="73" t="s">
        <v>40</v>
      </c>
      <c r="B26" s="74"/>
      <c r="C26" s="99" t="s">
        <v>99</v>
      </c>
      <c r="D26" s="100"/>
      <c r="E26" s="91"/>
      <c r="F26" s="83"/>
      <c r="G26" s="99" t="s">
        <v>100</v>
      </c>
      <c r="H26" s="100"/>
      <c r="I26" s="69" t="s">
        <v>122</v>
      </c>
      <c r="J26" s="70"/>
      <c r="K26" s="99" t="s">
        <v>109</v>
      </c>
      <c r="L26" s="100"/>
      <c r="M26" s="73"/>
      <c r="N26" s="74"/>
    </row>
    <row r="27" spans="1:14" s="1" customFormat="1" ht="18">
      <c r="A27" s="3">
        <f>Year!A33</f>
        <v>43674</v>
      </c>
      <c r="B27" s="4">
        <f>IF(ISERROR(MATCH(A27,event_dates,0)),"",INDEX(events,MATCH(A27,event_dates,0)))</f>
      </c>
      <c r="C27" s="3">
        <f>Year!B33</f>
        <v>43675</v>
      </c>
      <c r="D27" s="17" t="s">
        <v>41</v>
      </c>
      <c r="E27" s="3">
        <f>Year!C33</f>
        <v>43676</v>
      </c>
      <c r="F27" s="17" t="s">
        <v>41</v>
      </c>
      <c r="G27" s="3">
        <f>Year!D33</f>
        <v>43677</v>
      </c>
      <c r="H27" s="18" t="s">
        <v>110</v>
      </c>
      <c r="I27" s="3">
        <f>Year!E33</f>
      </c>
      <c r="J27" s="4">
        <f>IF(ISERROR(MATCH(I27,event_dates,0)),"",INDEX(events,MATCH(I27,event_dates,0)))</f>
      </c>
      <c r="K27" s="3">
        <f>Year!F33</f>
      </c>
      <c r="L27" s="4">
        <f>IF(ISERROR(MATCH(K27,event_dates,0)),"",INDEX(events,MATCH(K27,event_dates,0)))</f>
      </c>
      <c r="M27" s="3">
        <f>Year!G33</f>
      </c>
      <c r="N27" s="4">
        <f>IF(ISERROR(MATCH(M27,event_dates,0)),"",INDEX(events,MATCH(M27,event_dates,0)))</f>
      </c>
    </row>
    <row r="28" spans="1:14" s="1" customFormat="1" ht="18">
      <c r="A28" s="145"/>
      <c r="B28" s="133"/>
      <c r="C28" s="148"/>
      <c r="D28" s="149"/>
      <c r="E28" s="82"/>
      <c r="F28" s="120"/>
      <c r="G28" s="18" t="s">
        <v>111</v>
      </c>
      <c r="H28" s="18"/>
      <c r="I28" s="99"/>
      <c r="J28" s="100"/>
      <c r="K28" s="79"/>
      <c r="L28" s="70"/>
      <c r="M28" s="79">
        <f ca="1">IF(ISERROR(MATCH(M27,event_dates,0)+MATCH(M27,OFFSET(event_dates,MATCH(M27,event_dates,0),0,500,1),0)),"",INDEX(events,MATCH(M27,event_dates,0)+MATCH(M27,OFFSET(event_dates,MATCH(M27,event_dates,0),0,500,1),0)))</f>
      </c>
      <c r="N28" s="70"/>
    </row>
    <row r="29" spans="1:14" s="1" customFormat="1" ht="13.5">
      <c r="A29" s="145"/>
      <c r="B29" s="133"/>
      <c r="C29" s="91" t="s">
        <v>86</v>
      </c>
      <c r="D29" s="83"/>
      <c r="E29" s="91" t="s">
        <v>86</v>
      </c>
      <c r="F29" s="83"/>
      <c r="G29" s="91" t="s">
        <v>86</v>
      </c>
      <c r="H29" s="83"/>
      <c r="I29" s="140"/>
      <c r="J29" s="107"/>
      <c r="K29" s="79"/>
      <c r="L29" s="70"/>
      <c r="M29" s="69"/>
      <c r="N29" s="70"/>
    </row>
    <row r="30" spans="1:14" s="1" customFormat="1" ht="16.5">
      <c r="A30" s="145"/>
      <c r="B30" s="133"/>
      <c r="C30" s="146" t="s">
        <v>61</v>
      </c>
      <c r="D30" s="147"/>
      <c r="E30" s="146" t="s">
        <v>61</v>
      </c>
      <c r="F30" s="147"/>
      <c r="G30" s="146" t="s">
        <v>61</v>
      </c>
      <c r="H30" s="147"/>
      <c r="I30" s="140"/>
      <c r="J30" s="107"/>
      <c r="K30" s="79"/>
      <c r="L30" s="70"/>
      <c r="M30" s="69"/>
      <c r="N30" s="70"/>
    </row>
    <row r="31" spans="1:14" s="1" customFormat="1" ht="16.5">
      <c r="A31" s="145"/>
      <c r="B31" s="133"/>
      <c r="C31" s="134"/>
      <c r="D31" s="135"/>
      <c r="E31" s="146"/>
      <c r="F31" s="147"/>
      <c r="G31" s="69" t="s">
        <v>40</v>
      </c>
      <c r="H31" s="70"/>
      <c r="I31" s="69"/>
      <c r="J31" s="70"/>
      <c r="K31" s="99"/>
      <c r="L31" s="100"/>
      <c r="M31" s="69" t="s">
        <v>40</v>
      </c>
      <c r="N31" s="70"/>
    </row>
    <row r="32" spans="1:14" s="2" customFormat="1" ht="12.75">
      <c r="A32" s="73" t="s">
        <v>40</v>
      </c>
      <c r="B32" s="74"/>
      <c r="C32" s="110"/>
      <c r="D32" s="111"/>
      <c r="E32" s="143"/>
      <c r="F32" s="144"/>
      <c r="G32" s="73" t="s">
        <v>40</v>
      </c>
      <c r="H32" s="74"/>
      <c r="I32" s="73" t="s">
        <v>40</v>
      </c>
      <c r="J32" s="74"/>
      <c r="K32" s="73"/>
      <c r="L32" s="74"/>
      <c r="M32" s="73" t="s">
        <v>40</v>
      </c>
      <c r="N32" s="74"/>
    </row>
    <row r="33" spans="1:14" ht="18">
      <c r="A33" s="3">
        <f>Year!A34</f>
      </c>
      <c r="B33" s="4">
        <f>IF(ISERROR(MATCH(A33,event_dates,0)),"",INDEX(events,MATCH(A33,event_dates,0)))</f>
      </c>
      <c r="C33" s="3">
        <f>Year!B34</f>
      </c>
      <c r="D33" s="4">
        <f>IF(ISERROR(MATCH(C33,event_dates,0)),"",INDEX(events,MATCH(C33,event_dates,0)))</f>
      </c>
      <c r="E33" s="6" t="s">
        <v>45</v>
      </c>
      <c r="F33" s="7"/>
      <c r="G33" s="8"/>
      <c r="H33" s="8"/>
      <c r="I33" s="8"/>
      <c r="J33" s="8"/>
      <c r="K33" s="8"/>
      <c r="L33" s="8"/>
      <c r="M33" s="8"/>
      <c r="N33" s="14"/>
    </row>
    <row r="34" spans="1:14" ht="12.75">
      <c r="A34" s="79">
        <f ca="1">IF(ISERROR(MATCH(A33,event_dates,0)+MATCH(A33,OFFSET(event_dates,MATCH(A33,event_dates,0),0,500,1),0)),"",INDEX(events,MATCH(A33,event_dates,0)+MATCH(A33,OFFSET(event_dates,MATCH(A33,event_dates,0),0,500,1),0)))</f>
      </c>
      <c r="B34" s="70"/>
      <c r="C34" s="114"/>
      <c r="D34" s="100"/>
      <c r="E34" s="9"/>
      <c r="F34" s="10"/>
      <c r="G34" s="10"/>
      <c r="H34" s="10"/>
      <c r="I34" s="10"/>
      <c r="J34" s="10"/>
      <c r="K34" s="10"/>
      <c r="L34" s="10"/>
      <c r="M34" s="10"/>
      <c r="N34" s="15"/>
    </row>
    <row r="35" spans="1:14" ht="20.25">
      <c r="A35" s="69"/>
      <c r="B35" s="70"/>
      <c r="C35" s="69"/>
      <c r="D35" s="70"/>
      <c r="E35" s="9"/>
      <c r="F35" s="11" t="s">
        <v>46</v>
      </c>
      <c r="G35" s="10"/>
      <c r="H35" s="10"/>
      <c r="I35" s="10"/>
      <c r="J35" s="10"/>
      <c r="K35" s="10"/>
      <c r="L35" s="10"/>
      <c r="M35" s="10"/>
      <c r="N35" s="15"/>
    </row>
    <row r="36" spans="1:14" ht="3.75" customHeight="1">
      <c r="A36" s="69"/>
      <c r="B36" s="70"/>
      <c r="C36" s="69"/>
      <c r="D36" s="70"/>
      <c r="E36" s="9"/>
      <c r="F36" s="10"/>
      <c r="G36" s="10"/>
      <c r="H36" s="10"/>
      <c r="I36" s="10"/>
      <c r="J36" s="10"/>
      <c r="K36" s="10"/>
      <c r="L36" s="10"/>
      <c r="M36" s="10"/>
      <c r="N36" s="15"/>
    </row>
    <row r="37" spans="1:14" ht="12.75">
      <c r="A37" s="69" t="s">
        <v>40</v>
      </c>
      <c r="B37" s="70"/>
      <c r="C37" s="69"/>
      <c r="D37" s="70"/>
      <c r="E37" s="9"/>
      <c r="F37" s="10"/>
      <c r="G37" s="10"/>
      <c r="H37" s="10"/>
      <c r="I37" s="10"/>
      <c r="J37" s="10"/>
      <c r="K37" s="10"/>
      <c r="L37" s="10"/>
      <c r="M37" s="71" t="s">
        <v>39</v>
      </c>
      <c r="N37" s="72"/>
    </row>
    <row r="38" spans="1:14" ht="12.75">
      <c r="A38" s="73" t="s">
        <v>40</v>
      </c>
      <c r="B38" s="74"/>
      <c r="C38" s="110"/>
      <c r="D38" s="111"/>
      <c r="E38" s="12"/>
      <c r="F38" s="13"/>
      <c r="G38" s="13"/>
      <c r="H38" s="13"/>
      <c r="I38" s="13"/>
      <c r="J38" s="13"/>
      <c r="K38" s="77" t="s">
        <v>38</v>
      </c>
      <c r="L38" s="77"/>
      <c r="M38" s="77"/>
      <c r="N38" s="78"/>
    </row>
  </sheetData>
  <sheetProtection/>
  <mergeCells count="195">
    <mergeCell ref="A1:G1"/>
    <mergeCell ref="H1:N1"/>
    <mergeCell ref="A2:B2"/>
    <mergeCell ref="C2:D2"/>
    <mergeCell ref="E2:F2"/>
    <mergeCell ref="G2:H2"/>
    <mergeCell ref="I2:J2"/>
    <mergeCell ref="K2:L2"/>
    <mergeCell ref="M2:N2"/>
    <mergeCell ref="K5:L5"/>
    <mergeCell ref="M5:N5"/>
    <mergeCell ref="A4:B4"/>
    <mergeCell ref="C4:D4"/>
    <mergeCell ref="E4:F4"/>
    <mergeCell ref="G4:H4"/>
    <mergeCell ref="I4:J4"/>
    <mergeCell ref="K4:L4"/>
    <mergeCell ref="E6:F6"/>
    <mergeCell ref="G6:H6"/>
    <mergeCell ref="I6:J6"/>
    <mergeCell ref="K6:L6"/>
    <mergeCell ref="M4:N4"/>
    <mergeCell ref="A5:B5"/>
    <mergeCell ref="C5:D5"/>
    <mergeCell ref="E5:F5"/>
    <mergeCell ref="G5:H5"/>
    <mergeCell ref="I5:J5"/>
    <mergeCell ref="M6:N6"/>
    <mergeCell ref="A7:B7"/>
    <mergeCell ref="C7:D7"/>
    <mergeCell ref="E7:F7"/>
    <mergeCell ref="G7:H7"/>
    <mergeCell ref="I7:J7"/>
    <mergeCell ref="K7:L7"/>
    <mergeCell ref="M7:N7"/>
    <mergeCell ref="A6:B6"/>
    <mergeCell ref="C6:D6"/>
    <mergeCell ref="K10:L10"/>
    <mergeCell ref="M10:N10"/>
    <mergeCell ref="A8:B8"/>
    <mergeCell ref="C8:D8"/>
    <mergeCell ref="E8:F8"/>
    <mergeCell ref="G8:H8"/>
    <mergeCell ref="I8:J8"/>
    <mergeCell ref="K8:L8"/>
    <mergeCell ref="E11:F11"/>
    <mergeCell ref="G11:H11"/>
    <mergeCell ref="I11:J11"/>
    <mergeCell ref="K11:L11"/>
    <mergeCell ref="M8:N8"/>
    <mergeCell ref="A10:B10"/>
    <mergeCell ref="C10:D10"/>
    <mergeCell ref="E10:F10"/>
    <mergeCell ref="G10:H10"/>
    <mergeCell ref="I10:J10"/>
    <mergeCell ref="M11:N11"/>
    <mergeCell ref="A12:B12"/>
    <mergeCell ref="C12:D12"/>
    <mergeCell ref="E12:F12"/>
    <mergeCell ref="G12:H12"/>
    <mergeCell ref="I12:J12"/>
    <mergeCell ref="K12:L12"/>
    <mergeCell ref="M12:N12"/>
    <mergeCell ref="A11:B11"/>
    <mergeCell ref="C11:D11"/>
    <mergeCell ref="K14:L14"/>
    <mergeCell ref="M14:N14"/>
    <mergeCell ref="A13:B13"/>
    <mergeCell ref="C13:D13"/>
    <mergeCell ref="E13:F13"/>
    <mergeCell ref="G13:H13"/>
    <mergeCell ref="I13:J13"/>
    <mergeCell ref="K13:L13"/>
    <mergeCell ref="E16:F16"/>
    <mergeCell ref="G16:H16"/>
    <mergeCell ref="I16:J16"/>
    <mergeCell ref="K16:L16"/>
    <mergeCell ref="M13:N13"/>
    <mergeCell ref="A14:B14"/>
    <mergeCell ref="C14:D14"/>
    <mergeCell ref="E14:F14"/>
    <mergeCell ref="G14:H14"/>
    <mergeCell ref="I14:J14"/>
    <mergeCell ref="M16:N16"/>
    <mergeCell ref="A17:B17"/>
    <mergeCell ref="C17:D17"/>
    <mergeCell ref="E17:F17"/>
    <mergeCell ref="G17:H17"/>
    <mergeCell ref="I17:J17"/>
    <mergeCell ref="K17:L17"/>
    <mergeCell ref="M17:N17"/>
    <mergeCell ref="A16:B16"/>
    <mergeCell ref="C16:D16"/>
    <mergeCell ref="K19:L19"/>
    <mergeCell ref="M19:N19"/>
    <mergeCell ref="A18:B18"/>
    <mergeCell ref="C18:D18"/>
    <mergeCell ref="E18:F18"/>
    <mergeCell ref="G18:H18"/>
    <mergeCell ref="I18:J18"/>
    <mergeCell ref="K18:L18"/>
    <mergeCell ref="E20:F20"/>
    <mergeCell ref="G20:H20"/>
    <mergeCell ref="I20:J20"/>
    <mergeCell ref="K20:L20"/>
    <mergeCell ref="M18:N18"/>
    <mergeCell ref="A19:B19"/>
    <mergeCell ref="C19:D19"/>
    <mergeCell ref="E19:F19"/>
    <mergeCell ref="G19:H19"/>
    <mergeCell ref="I19:J19"/>
    <mergeCell ref="M20:N20"/>
    <mergeCell ref="A22:B22"/>
    <mergeCell ref="C22:D22"/>
    <mergeCell ref="E22:F22"/>
    <mergeCell ref="G22:H22"/>
    <mergeCell ref="I22:J22"/>
    <mergeCell ref="K22:L22"/>
    <mergeCell ref="M22:N22"/>
    <mergeCell ref="A20:B20"/>
    <mergeCell ref="C20:D20"/>
    <mergeCell ref="K24:L24"/>
    <mergeCell ref="M24:N24"/>
    <mergeCell ref="A23:B23"/>
    <mergeCell ref="C23:D23"/>
    <mergeCell ref="E23:F23"/>
    <mergeCell ref="G23:H23"/>
    <mergeCell ref="I23:J23"/>
    <mergeCell ref="K23:L23"/>
    <mergeCell ref="E25:F25"/>
    <mergeCell ref="G25:H25"/>
    <mergeCell ref="I25:J25"/>
    <mergeCell ref="K25:L25"/>
    <mergeCell ref="M23:N23"/>
    <mergeCell ref="A24:B24"/>
    <mergeCell ref="C24:D24"/>
    <mergeCell ref="E24:F24"/>
    <mergeCell ref="G24:H24"/>
    <mergeCell ref="I24:J24"/>
    <mergeCell ref="M25:N25"/>
    <mergeCell ref="A26:B26"/>
    <mergeCell ref="C26:D26"/>
    <mergeCell ref="E26:F26"/>
    <mergeCell ref="G26:H26"/>
    <mergeCell ref="I26:J26"/>
    <mergeCell ref="K26:L26"/>
    <mergeCell ref="M26:N26"/>
    <mergeCell ref="A25:B25"/>
    <mergeCell ref="C25:D25"/>
    <mergeCell ref="A28:B28"/>
    <mergeCell ref="C28:D28"/>
    <mergeCell ref="E28:F28"/>
    <mergeCell ref="I28:J28"/>
    <mergeCell ref="K28:L28"/>
    <mergeCell ref="M28:N28"/>
    <mergeCell ref="K30:L30"/>
    <mergeCell ref="M30:N30"/>
    <mergeCell ref="A29:B29"/>
    <mergeCell ref="C29:D29"/>
    <mergeCell ref="E29:F29"/>
    <mergeCell ref="G29:H29"/>
    <mergeCell ref="I29:J29"/>
    <mergeCell ref="K29:L29"/>
    <mergeCell ref="E31:F31"/>
    <mergeCell ref="G31:H31"/>
    <mergeCell ref="I31:J31"/>
    <mergeCell ref="K31:L31"/>
    <mergeCell ref="M29:N29"/>
    <mergeCell ref="A30:B30"/>
    <mergeCell ref="C30:D30"/>
    <mergeCell ref="E30:F30"/>
    <mergeCell ref="G30:H30"/>
    <mergeCell ref="I30:J30"/>
    <mergeCell ref="M31:N31"/>
    <mergeCell ref="A32:B32"/>
    <mergeCell ref="C32:D32"/>
    <mergeCell ref="E32:F32"/>
    <mergeCell ref="G32:H32"/>
    <mergeCell ref="I32:J32"/>
    <mergeCell ref="K32:L32"/>
    <mergeCell ref="M32:N32"/>
    <mergeCell ref="A31:B31"/>
    <mergeCell ref="C31:D31"/>
    <mergeCell ref="A34:B34"/>
    <mergeCell ref="C34:D34"/>
    <mergeCell ref="A35:B35"/>
    <mergeCell ref="C35:D35"/>
    <mergeCell ref="A36:B36"/>
    <mergeCell ref="C36:D36"/>
    <mergeCell ref="A37:B37"/>
    <mergeCell ref="C37:D37"/>
    <mergeCell ref="M37:N37"/>
    <mergeCell ref="A38:B38"/>
    <mergeCell ref="C38:D38"/>
    <mergeCell ref="K38:N38"/>
  </mergeCells>
  <conditionalFormatting sqref="C28:D28">
    <cfRule type="expression" priority="7" dxfId="0" stopIfTrue="1">
      <formula>MATCH(C36,event_dates,0)</formula>
    </cfRule>
  </conditionalFormatting>
  <conditionalFormatting sqref="E31:F31">
    <cfRule type="expression" priority="3" dxfId="0" stopIfTrue="1">
      <formula>MATCH(E39,event_dates,0)</formula>
    </cfRule>
  </conditionalFormatting>
  <conditionalFormatting sqref="C34:D34">
    <cfRule type="expression" priority="10" dxfId="0" stopIfTrue="1">
      <formula>MATCH(C42,event_dates,0)</formula>
    </cfRule>
  </conditionalFormatting>
  <conditionalFormatting sqref="I24:J26">
    <cfRule type="expression" priority="8" dxfId="0" stopIfTrue="1">
      <formula>MATCH(I32,event_dates,0)</formula>
    </cfRule>
  </conditionalFormatting>
  <conditionalFormatting sqref="C30:D32">
    <cfRule type="expression" priority="6" dxfId="0" stopIfTrue="1">
      <formula>MATCH(C38,event_dates,0)</formula>
    </cfRule>
  </conditionalFormatting>
  <conditionalFormatting sqref="I29:J31">
    <cfRule type="expression" priority="13" dxfId="0" stopIfTrue="1">
      <formula>MATCH(I37,event_dates,0)</formula>
    </cfRule>
  </conditionalFormatting>
  <conditionalFormatting sqref="E32:F32">
    <cfRule type="expression" priority="5" dxfId="0" stopIfTrue="1">
      <formula>MATCH(E40,event_dates,0)</formula>
    </cfRule>
  </conditionalFormatting>
  <conditionalFormatting sqref="C35:D38">
    <cfRule type="expression" priority="9" dxfId="0" stopIfTrue="1">
      <formula>MATCH(C43,event_dates,0)</formula>
    </cfRule>
  </conditionalFormatting>
  <conditionalFormatting sqref="E30:F30">
    <cfRule type="expression" priority="2" dxfId="0" stopIfTrue="1">
      <formula>MATCH(E38,event_dates,0)</formula>
    </cfRule>
  </conditionalFormatting>
  <conditionalFormatting sqref="G30:H30">
    <cfRule type="expression" priority="1" dxfId="0" stopIfTrue="1">
      <formula>MATCH(G38,event_dates,0)</formula>
    </cfRule>
  </conditionalFormatting>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4"/>
  <ignoredErrors>
    <ignoredError sqref="I27:L27 G27 E27 E34:L34 I15 M14:N15 M27:N36 K15 G15 E15 C15 M20:N21 K9:L9 G9:I9 E9 C9 G32:J32 G31:H31 K21:L21 I21 G21 E21 C21 C33:L33 G35:L35 E35 E36:L38 C27 M7:N9 C7:L8 M38:N38 M3:N5 C3:L5" formula="1"/>
  </ignoredErrors>
  <drawing r:id="rId3"/>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2.75"/>
  <sheetData>
    <row r="1" ht="12.75">
      <c r="A1" t="s">
        <v>112</v>
      </c>
    </row>
    <row r="2" ht="12.75">
      <c r="A2" t="s">
        <v>113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Calendar Template</dc:title>
  <dc:subject/>
  <dc:creator>www.vertex42.com</dc:creator>
  <cp:keywords/>
  <dc:description>(c) 2009 Vertex42 LLC. All rights reserved.</dc:description>
  <cp:lastModifiedBy>Kyle J. Harkema</cp:lastModifiedBy>
  <cp:lastPrinted>2019-03-11T16:09:07Z</cp:lastPrinted>
  <dcterms:created xsi:type="dcterms:W3CDTF">2008-12-11T21:42:43Z</dcterms:created>
  <dcterms:modified xsi:type="dcterms:W3CDTF">2019-03-19T21:05:15Z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2005-2011 Vertex42 LLC</vt:lpwstr>
  </property>
  <property fmtid="{D5CDD505-2E9C-101B-9397-08002B2CF9AE}" pid="3" name="Version">
    <vt:lpwstr>1.0.5</vt:lpwstr>
  </property>
  <property fmtid="{D5CDD505-2E9C-101B-9397-08002B2CF9AE}" pid="4" name="KSOProductBuildVer">
    <vt:lpwstr>1033-10.2.0.5832</vt:lpwstr>
  </property>
</Properties>
</file>